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hidePivotFieldList="1" defaultThemeVersion="124226"/>
  <bookViews>
    <workbookView xWindow="-11040" yWindow="300" windowWidth="20955" windowHeight="9975" activeTab="6"/>
  </bookViews>
  <sheets>
    <sheet name="Revised" sheetId="11" r:id="rId1"/>
    <sheet name="Checklist" sheetId="9" state="hidden" r:id="rId2"/>
    <sheet name="Guestlist" sheetId="1" state="hidden" r:id="rId3"/>
    <sheet name="Photographer" sheetId="6" state="hidden" r:id="rId4"/>
    <sheet name="Florist" sheetId="7" state="hidden" r:id="rId5"/>
    <sheet name="Music" sheetId="8" state="hidden" r:id="rId6"/>
    <sheet name="Tables" sheetId="14" r:id="rId7"/>
    <sheet name="Budget" sheetId="10" r:id="rId8"/>
    <sheet name="Sheet1" sheetId="12" state="hidden" r:id="rId9"/>
  </sheets>
  <definedNames>
    <definedName name="_xlnm._FilterDatabase" localSheetId="2" hidden="1">Guestlist!$A$7:$Q$133</definedName>
    <definedName name="_xlnm._FilterDatabase" localSheetId="0" hidden="1">Revised!$A$9:$AA$147</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41345.548599537</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_xlnm.Print_Area" localSheetId="7">Budget!$B$2:$Y$52</definedName>
    <definedName name="_xlnm.Print_Area" localSheetId="1">Checklist!$B$2:$O$48</definedName>
    <definedName name="_xlnm.Print_Area" localSheetId="4">Florist!$B$2:$I$32</definedName>
    <definedName name="_xlnm.Print_Area" localSheetId="2">Guestlist!$B$2:$AC$136</definedName>
    <definedName name="_xlnm.Print_Area" localSheetId="5">Music!$B$2:$E$21</definedName>
    <definedName name="_xlnm.Print_Area" localSheetId="3">Photographer!$B$2:$H$23</definedName>
    <definedName name="_xlnm.Print_Area" localSheetId="0">Revised!$B$4:$AD$150</definedName>
    <definedName name="_xlnm.Print_Area" localSheetId="6">Tables!$B$2:$M$21</definedName>
    <definedName name="_xlnm.Print_Titles" localSheetId="1">Checklist!$2:$3</definedName>
    <definedName name="_xlnm.Print_Titles" localSheetId="4">Florist!$2:$3</definedName>
    <definedName name="_xlnm.Print_Titles" localSheetId="2">Guestlist!$2:$7</definedName>
    <definedName name="_xlnm.Print_Titles" localSheetId="5">Music!$2:$3</definedName>
    <definedName name="_xlnm.Print_Titles" localSheetId="3">Photographer!$2:$3</definedName>
    <definedName name="_xlnm.Print_Titles" localSheetId="0">Revised!$4:$9</definedName>
    <definedName name="_xlnm.Print_Titles" localSheetId="6">Tables!$2:$4</definedName>
  </definedNames>
  <calcPr calcId="145621"/>
</workbook>
</file>

<file path=xl/calcChain.xml><?xml version="1.0" encoding="utf-8"?>
<calcChain xmlns="http://schemas.openxmlformats.org/spreadsheetml/2006/main">
  <c r="H56" i="14" l="1"/>
  <c r="C18" i="14"/>
  <c r="D18" i="14"/>
  <c r="E18" i="14"/>
  <c r="F18" i="14"/>
  <c r="G18" i="14"/>
  <c r="H18" i="14"/>
  <c r="I18" i="14"/>
  <c r="J18" i="14"/>
  <c r="D6" i="14"/>
  <c r="C6" i="14"/>
  <c r="X66" i="11"/>
  <c r="X147" i="11"/>
  <c r="T147" i="11"/>
  <c r="AA147" i="11" s="1"/>
  <c r="X44" i="11"/>
  <c r="W2" i="11"/>
  <c r="V2" i="11"/>
  <c r="Q3" i="11"/>
  <c r="O3" i="11"/>
  <c r="R3" i="11"/>
  <c r="S3" i="11"/>
  <c r="X146" i="11"/>
  <c r="X145" i="11"/>
  <c r="X144" i="11"/>
  <c r="X143" i="11"/>
  <c r="X142" i="11"/>
  <c r="X141" i="11"/>
  <c r="X140" i="11"/>
  <c r="X139" i="11"/>
  <c r="X138" i="11"/>
  <c r="X137" i="11"/>
  <c r="X136" i="11"/>
  <c r="X135" i="11"/>
  <c r="X134" i="11"/>
  <c r="X133" i="11"/>
  <c r="X132" i="11"/>
  <c r="X131" i="11"/>
  <c r="X130" i="11"/>
  <c r="X129" i="11"/>
  <c r="X128" i="11"/>
  <c r="X127" i="11"/>
  <c r="X126" i="11"/>
  <c r="X125" i="11"/>
  <c r="X124" i="11"/>
  <c r="X123" i="11"/>
  <c r="X122" i="11"/>
  <c r="X121" i="11"/>
  <c r="X120" i="11"/>
  <c r="X119" i="11"/>
  <c r="X118" i="11"/>
  <c r="X116" i="11"/>
  <c r="X115" i="11"/>
  <c r="X114" i="11"/>
  <c r="X113" i="11"/>
  <c r="X112" i="11"/>
  <c r="X111" i="11"/>
  <c r="X110" i="11"/>
  <c r="X109" i="11"/>
  <c r="X108" i="11"/>
  <c r="X105" i="11"/>
  <c r="X104" i="11"/>
  <c r="X103" i="11"/>
  <c r="X102" i="11"/>
  <c r="X101" i="11"/>
  <c r="X100" i="11"/>
  <c r="X99" i="11"/>
  <c r="X98" i="11"/>
  <c r="X97" i="11"/>
  <c r="X96" i="11"/>
  <c r="X95" i="11"/>
  <c r="X94" i="11"/>
  <c r="X93" i="11"/>
  <c r="X92" i="11"/>
  <c r="X91" i="11"/>
  <c r="X90" i="11"/>
  <c r="X89" i="11"/>
  <c r="X87" i="11"/>
  <c r="X86" i="11"/>
  <c r="X85" i="11"/>
  <c r="X84" i="11"/>
  <c r="X83" i="11"/>
  <c r="X82" i="11"/>
  <c r="X81" i="11"/>
  <c r="X80" i="11"/>
  <c r="X79" i="11"/>
  <c r="X77" i="11"/>
  <c r="X76" i="11"/>
  <c r="X75" i="11"/>
  <c r="X74" i="11"/>
  <c r="X73" i="11"/>
  <c r="X71" i="11"/>
  <c r="X70" i="11"/>
  <c r="X69" i="11"/>
  <c r="X68" i="11"/>
  <c r="X67" i="11"/>
  <c r="X64" i="11"/>
  <c r="X63" i="11"/>
  <c r="X62" i="11"/>
  <c r="X61" i="11"/>
  <c r="X60" i="11"/>
  <c r="X59" i="11"/>
  <c r="X58" i="11"/>
  <c r="X57" i="11"/>
  <c r="X56" i="11"/>
  <c r="X55" i="11"/>
  <c r="X54" i="11"/>
  <c r="X53" i="11"/>
  <c r="X52" i="11"/>
  <c r="X51" i="11"/>
  <c r="X50" i="11"/>
  <c r="X49" i="11"/>
  <c r="X48" i="11"/>
  <c r="X47" i="11"/>
  <c r="X46" i="11"/>
  <c r="X45" i="11"/>
  <c r="X43" i="11"/>
  <c r="X42" i="11"/>
  <c r="X41" i="11"/>
  <c r="X40" i="11"/>
  <c r="X39" i="11"/>
  <c r="X38" i="11"/>
  <c r="X35" i="11"/>
  <c r="X33" i="11"/>
  <c r="X32" i="11"/>
  <c r="X31" i="11"/>
  <c r="X30" i="11"/>
  <c r="X29" i="11"/>
  <c r="X28" i="11"/>
  <c r="X27" i="11"/>
  <c r="X26" i="11"/>
  <c r="X25" i="11"/>
  <c r="X24" i="11"/>
  <c r="X23" i="11"/>
  <c r="X22" i="11"/>
  <c r="X21" i="11"/>
  <c r="X20" i="11"/>
  <c r="X18" i="11"/>
  <c r="X17" i="11"/>
  <c r="X16" i="11"/>
  <c r="X15" i="11"/>
  <c r="X14" i="11"/>
  <c r="X13" i="11"/>
  <c r="X12" i="11"/>
  <c r="X11" i="11"/>
  <c r="X10" i="11"/>
  <c r="T144" i="11"/>
  <c r="AA144" i="11" l="1"/>
  <c r="Y147" i="11"/>
  <c r="Y144" i="11"/>
  <c r="T44" i="11"/>
  <c r="AA44" i="11" s="1"/>
  <c r="T43" i="11"/>
  <c r="AA43" i="11" s="1"/>
  <c r="T85" i="11"/>
  <c r="AA85" i="11" s="1"/>
  <c r="T146" i="11"/>
  <c r="T145" i="11"/>
  <c r="T143" i="11"/>
  <c r="AA143" i="11" s="1"/>
  <c r="T142" i="11"/>
  <c r="AA142" i="11" s="1"/>
  <c r="T141" i="11"/>
  <c r="AA141" i="11" s="1"/>
  <c r="T140" i="11"/>
  <c r="AA140" i="11" s="1"/>
  <c r="T139" i="11"/>
  <c r="AA139" i="11" s="1"/>
  <c r="T138" i="11"/>
  <c r="AA138" i="11" s="1"/>
  <c r="T137" i="11"/>
  <c r="AA137" i="11" s="1"/>
  <c r="T136" i="11"/>
  <c r="AA136" i="11" s="1"/>
  <c r="T135" i="11"/>
  <c r="AA135" i="11" s="1"/>
  <c r="T134" i="11"/>
  <c r="AA134" i="11" s="1"/>
  <c r="T133" i="11"/>
  <c r="AA133" i="11" s="1"/>
  <c r="T132" i="11"/>
  <c r="AA132" i="11" s="1"/>
  <c r="T131" i="11"/>
  <c r="AA131" i="11" s="1"/>
  <c r="T130" i="11"/>
  <c r="AA130" i="11" s="1"/>
  <c r="T129" i="11"/>
  <c r="AA129" i="11" s="1"/>
  <c r="T128" i="11"/>
  <c r="AA128" i="11" s="1"/>
  <c r="T127" i="11"/>
  <c r="AA127" i="11" s="1"/>
  <c r="T126" i="11"/>
  <c r="AA126" i="11" s="1"/>
  <c r="T125" i="11"/>
  <c r="AA125" i="11" s="1"/>
  <c r="T124" i="11"/>
  <c r="AA124" i="11" s="1"/>
  <c r="T123" i="11"/>
  <c r="AA123" i="11" s="1"/>
  <c r="T122" i="11"/>
  <c r="AA122" i="11" s="1"/>
  <c r="T121" i="11"/>
  <c r="AA121" i="11" s="1"/>
  <c r="T120" i="11"/>
  <c r="AA120" i="11" s="1"/>
  <c r="T119" i="11"/>
  <c r="AA119" i="11" s="1"/>
  <c r="T118" i="11"/>
  <c r="AA118" i="11" s="1"/>
  <c r="T117" i="11"/>
  <c r="AA117" i="11" s="1"/>
  <c r="T116" i="11"/>
  <c r="AA116" i="11" s="1"/>
  <c r="T115" i="11"/>
  <c r="AA115" i="11" s="1"/>
  <c r="T114" i="11"/>
  <c r="AA114" i="11" s="1"/>
  <c r="T113" i="11"/>
  <c r="AA113" i="11" s="1"/>
  <c r="T112" i="11"/>
  <c r="AA112" i="11" s="1"/>
  <c r="T111" i="11"/>
  <c r="AA111" i="11" s="1"/>
  <c r="T110" i="11"/>
  <c r="AA110" i="11" s="1"/>
  <c r="T109" i="11"/>
  <c r="AA109" i="11" s="1"/>
  <c r="T108" i="11"/>
  <c r="AA108" i="11" s="1"/>
  <c r="T107" i="11"/>
  <c r="AA107" i="11" s="1"/>
  <c r="T106" i="11"/>
  <c r="AA106" i="11" s="1"/>
  <c r="T105" i="11"/>
  <c r="AA105" i="11" s="1"/>
  <c r="T104" i="11"/>
  <c r="AA104" i="11" s="1"/>
  <c r="T103" i="11"/>
  <c r="AA103" i="11" s="1"/>
  <c r="T102" i="11"/>
  <c r="AA102" i="11" s="1"/>
  <c r="T101" i="11"/>
  <c r="AA101" i="11" s="1"/>
  <c r="T100" i="11"/>
  <c r="AA100" i="11" s="1"/>
  <c r="T99" i="11"/>
  <c r="AA99" i="11" s="1"/>
  <c r="T98" i="11"/>
  <c r="AA98" i="11" s="1"/>
  <c r="T97" i="11"/>
  <c r="AA97" i="11" s="1"/>
  <c r="T96" i="11"/>
  <c r="AA96" i="11" s="1"/>
  <c r="T95" i="11"/>
  <c r="AA95" i="11" s="1"/>
  <c r="T94" i="11"/>
  <c r="AA94" i="11" s="1"/>
  <c r="T93" i="11"/>
  <c r="AA93" i="11" s="1"/>
  <c r="T92" i="11"/>
  <c r="AA92" i="11" s="1"/>
  <c r="T91" i="11"/>
  <c r="AA91" i="11" s="1"/>
  <c r="T90" i="11"/>
  <c r="AA90" i="11" s="1"/>
  <c r="T89" i="11"/>
  <c r="AA89" i="11" s="1"/>
  <c r="T88" i="11"/>
  <c r="AA88" i="11" s="1"/>
  <c r="T87" i="11"/>
  <c r="AA87" i="11" s="1"/>
  <c r="T86" i="11"/>
  <c r="AA86" i="11" s="1"/>
  <c r="T84" i="11"/>
  <c r="AA84" i="11" s="1"/>
  <c r="T83" i="11"/>
  <c r="AA83" i="11" s="1"/>
  <c r="T82" i="11"/>
  <c r="AA82" i="11" s="1"/>
  <c r="T81" i="11"/>
  <c r="AA81" i="11" s="1"/>
  <c r="T80" i="11"/>
  <c r="AA80" i="11" s="1"/>
  <c r="T79" i="11"/>
  <c r="AA79" i="11" s="1"/>
  <c r="T78" i="11"/>
  <c r="AA78" i="11" s="1"/>
  <c r="T77" i="11"/>
  <c r="AA77" i="11" s="1"/>
  <c r="T76" i="11"/>
  <c r="AA76" i="11" s="1"/>
  <c r="T75" i="11"/>
  <c r="AA75" i="11" s="1"/>
  <c r="T74" i="11"/>
  <c r="AA74" i="11" s="1"/>
  <c r="T73" i="11"/>
  <c r="AA73" i="11" s="1"/>
  <c r="T72" i="11"/>
  <c r="AA72" i="11" s="1"/>
  <c r="T71" i="11"/>
  <c r="AA71" i="11" s="1"/>
  <c r="T70" i="11"/>
  <c r="AA70" i="11" s="1"/>
  <c r="T69" i="11"/>
  <c r="AA69" i="11" s="1"/>
  <c r="T68" i="11"/>
  <c r="AA68" i="11" s="1"/>
  <c r="T67" i="11"/>
  <c r="AA67" i="11" s="1"/>
  <c r="T66" i="11"/>
  <c r="AA66" i="11" s="1"/>
  <c r="T65" i="11"/>
  <c r="AA65" i="11" s="1"/>
  <c r="T64" i="11"/>
  <c r="AA64" i="11" s="1"/>
  <c r="T63" i="11"/>
  <c r="AA63" i="11" s="1"/>
  <c r="T62" i="11"/>
  <c r="AA62" i="11" s="1"/>
  <c r="T61" i="11"/>
  <c r="AA61" i="11" s="1"/>
  <c r="T60" i="11"/>
  <c r="AA60" i="11" s="1"/>
  <c r="T59" i="11"/>
  <c r="AA59" i="11" s="1"/>
  <c r="T58" i="11"/>
  <c r="AA58" i="11" s="1"/>
  <c r="T57" i="11"/>
  <c r="AA57" i="11" s="1"/>
  <c r="T56" i="11"/>
  <c r="AA56" i="11" s="1"/>
  <c r="T55" i="11"/>
  <c r="AA55" i="11" s="1"/>
  <c r="T54" i="11"/>
  <c r="AA54" i="11" s="1"/>
  <c r="T53" i="11"/>
  <c r="AA53" i="11" s="1"/>
  <c r="T52" i="11"/>
  <c r="AA52" i="11" s="1"/>
  <c r="T51" i="11"/>
  <c r="AA51" i="11" s="1"/>
  <c r="T50" i="11"/>
  <c r="AA50" i="11" s="1"/>
  <c r="T49" i="11"/>
  <c r="AA49" i="11" s="1"/>
  <c r="T48" i="11"/>
  <c r="AA48" i="11" s="1"/>
  <c r="T47" i="11"/>
  <c r="AA47" i="11" s="1"/>
  <c r="T46" i="11"/>
  <c r="AA46" i="11" s="1"/>
  <c r="T45" i="11"/>
  <c r="AA45" i="11" s="1"/>
  <c r="T42" i="11"/>
  <c r="AA42" i="11" s="1"/>
  <c r="T41" i="11"/>
  <c r="AA41" i="11" s="1"/>
  <c r="T40" i="11"/>
  <c r="AA40" i="11" s="1"/>
  <c r="T39" i="11"/>
  <c r="AA39" i="11" s="1"/>
  <c r="T38" i="11"/>
  <c r="AA38" i="11" s="1"/>
  <c r="T37" i="11"/>
  <c r="AA37" i="11" s="1"/>
  <c r="T36" i="11"/>
  <c r="AA36" i="11" s="1"/>
  <c r="T35" i="11"/>
  <c r="AA35" i="11" s="1"/>
  <c r="T34" i="11"/>
  <c r="AA34" i="11" s="1"/>
  <c r="T33" i="11"/>
  <c r="AA33" i="11" s="1"/>
  <c r="T32" i="11"/>
  <c r="AA32" i="11" s="1"/>
  <c r="T31" i="11"/>
  <c r="AA31" i="11" s="1"/>
  <c r="T30" i="11"/>
  <c r="AA30" i="11" s="1"/>
  <c r="T29" i="11"/>
  <c r="AA29" i="11" s="1"/>
  <c r="T28" i="11"/>
  <c r="AA28" i="11" s="1"/>
  <c r="T27" i="11"/>
  <c r="AA27" i="11" s="1"/>
  <c r="T26" i="11"/>
  <c r="AA26" i="11" s="1"/>
  <c r="T25" i="11"/>
  <c r="AA25" i="11" s="1"/>
  <c r="T24" i="11"/>
  <c r="AA24" i="11" s="1"/>
  <c r="T23" i="11"/>
  <c r="AA23" i="11" s="1"/>
  <c r="T22" i="11"/>
  <c r="AA22" i="11" s="1"/>
  <c r="T21" i="11"/>
  <c r="AA21" i="11" s="1"/>
  <c r="T20" i="11"/>
  <c r="AA20" i="11" s="1"/>
  <c r="T18" i="11"/>
  <c r="AA18" i="11" s="1"/>
  <c r="T17" i="11"/>
  <c r="AA17" i="11" s="1"/>
  <c r="T16" i="11"/>
  <c r="AA16" i="11" s="1"/>
  <c r="T15" i="11"/>
  <c r="AA15" i="11" s="1"/>
  <c r="T14" i="11"/>
  <c r="AA14" i="11" s="1"/>
  <c r="T13" i="11"/>
  <c r="AA13" i="11" s="1"/>
  <c r="T12" i="11"/>
  <c r="AA12" i="11" s="1"/>
  <c r="T11" i="11"/>
  <c r="AA11" i="11" s="1"/>
  <c r="T10" i="11"/>
  <c r="T19" i="11"/>
  <c r="AA19" i="11" s="1"/>
  <c r="S1" i="11"/>
  <c r="R1" i="11"/>
  <c r="Q1" i="11"/>
  <c r="D103" i="11"/>
  <c r="D61" i="11"/>
  <c r="D14" i="11"/>
  <c r="D17" i="11"/>
  <c r="D26" i="11"/>
  <c r="D31" i="11"/>
  <c r="D40" i="11"/>
  <c r="D53" i="11"/>
  <c r="D57" i="11"/>
  <c r="D64" i="11"/>
  <c r="D65" i="11"/>
  <c r="D66" i="11"/>
  <c r="D70" i="11"/>
  <c r="D72" i="11"/>
  <c r="D75" i="11"/>
  <c r="D76" i="11"/>
  <c r="D84" i="11"/>
  <c r="D104" i="11"/>
  <c r="D110" i="11"/>
  <c r="D111" i="11"/>
  <c r="D112" i="11"/>
  <c r="D113" i="11"/>
  <c r="D119" i="11"/>
  <c r="D120" i="11"/>
  <c r="D123" i="11"/>
  <c r="D125" i="11"/>
  <c r="D126" i="11"/>
  <c r="D127" i="11"/>
  <c r="D130" i="11"/>
  <c r="D131" i="11"/>
  <c r="D132" i="11"/>
  <c r="D10" i="11"/>
  <c r="AA10" i="11" l="1"/>
  <c r="Z149" i="11"/>
  <c r="T149" i="11"/>
  <c r="Y44" i="11"/>
  <c r="Y43" i="11"/>
  <c r="Y85" i="11"/>
  <c r="Y142" i="11"/>
  <c r="Y99" i="11"/>
  <c r="Y100" i="11"/>
  <c r="Y140" i="11"/>
  <c r="Y138" i="11"/>
  <c r="Y101" i="11"/>
  <c r="Y141" i="11"/>
  <c r="Y139" i="11"/>
  <c r="Y26" i="11"/>
  <c r="Y130" i="11"/>
  <c r="Y137" i="11"/>
  <c r="Y143" i="11"/>
  <c r="Y133" i="11"/>
  <c r="Y98" i="11"/>
  <c r="Y136" i="11"/>
  <c r="Y135" i="11"/>
  <c r="Y134" i="11"/>
  <c r="Y65" i="11"/>
  <c r="AA146" i="11" l="1"/>
  <c r="A11" i="11"/>
  <c r="A12" i="11" s="1"/>
  <c r="A13" i="11" s="1"/>
  <c r="A14" i="11" s="1"/>
  <c r="A15" i="11" s="1"/>
  <c r="A16" i="11" s="1"/>
  <c r="A17" i="11" s="1"/>
  <c r="A18" i="11" s="1"/>
  <c r="A19" i="11" s="1"/>
  <c r="A20" i="11" s="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08" i="11" s="1"/>
  <c r="A109" i="11" s="1"/>
  <c r="A110" i="11" s="1"/>
  <c r="A111" i="11" s="1"/>
  <c r="A112" i="11" s="1"/>
  <c r="A113" i="11" s="1"/>
  <c r="A114" i="11" s="1"/>
  <c r="A115" i="11" s="1"/>
  <c r="A116" i="11" s="1"/>
  <c r="A117" i="11" s="1"/>
  <c r="A118" i="11" s="1"/>
  <c r="A119" i="11" s="1"/>
  <c r="A120" i="11" s="1"/>
  <c r="A121" i="11" s="1"/>
  <c r="A122" i="11" s="1"/>
  <c r="A123" i="11" s="1"/>
  <c r="A124" i="11" s="1"/>
  <c r="A125" i="11" s="1"/>
  <c r="A126" i="11" s="1"/>
  <c r="A127" i="11" s="1"/>
  <c r="A128" i="11" s="1"/>
  <c r="A129" i="11" s="1"/>
  <c r="A130" i="11" s="1"/>
  <c r="A131" i="11" s="1"/>
  <c r="A132" i="11" s="1"/>
  <c r="A133" i="11" s="1"/>
  <c r="A134" i="11" s="1"/>
  <c r="A135" i="11" s="1"/>
  <c r="A136" i="11" s="1"/>
  <c r="A137" i="11" s="1"/>
  <c r="A138" i="11" s="1"/>
  <c r="A139" i="11" s="1"/>
  <c r="A140" i="11" s="1"/>
  <c r="A141" i="11" s="1"/>
  <c r="A142" i="11" s="1"/>
  <c r="A143" i="11" s="1"/>
  <c r="A144" i="11" s="1"/>
  <c r="A145" i="11" s="1"/>
  <c r="A146" i="11" s="1"/>
  <c r="A147" i="11" s="1"/>
  <c r="I35" i="1"/>
  <c r="U35" i="1" s="1"/>
  <c r="I36" i="1"/>
  <c r="U36" i="1" s="1"/>
  <c r="Y10" i="11" l="1"/>
  <c r="Y117" i="11"/>
  <c r="Y12" i="11"/>
  <c r="Y16" i="11"/>
  <c r="Y20" i="11"/>
  <c r="Y24" i="11"/>
  <c r="Y29" i="11"/>
  <c r="Y33" i="11"/>
  <c r="Y37" i="11"/>
  <c r="Y41" i="11"/>
  <c r="Y46" i="11"/>
  <c r="Y50" i="11"/>
  <c r="Y54" i="11"/>
  <c r="Y58" i="11"/>
  <c r="Y61" i="11"/>
  <c r="Y66" i="11"/>
  <c r="Y70" i="11"/>
  <c r="Y73" i="11"/>
  <c r="Y81" i="11"/>
  <c r="Y84" i="11"/>
  <c r="Y89" i="11"/>
  <c r="Y93" i="11"/>
  <c r="Y97" i="11"/>
  <c r="Y105" i="11"/>
  <c r="Y109" i="11"/>
  <c r="Y113" i="11"/>
  <c r="Y118" i="11"/>
  <c r="Y122" i="11"/>
  <c r="Y126" i="11"/>
  <c r="Y129" i="11"/>
  <c r="Y146" i="11"/>
  <c r="Y11" i="11"/>
  <c r="Y15" i="11"/>
  <c r="Y19" i="11"/>
  <c r="Y23" i="11"/>
  <c r="Y28" i="11"/>
  <c r="Y32" i="11"/>
  <c r="Y36" i="11"/>
  <c r="Y40" i="11"/>
  <c r="Y45" i="11"/>
  <c r="Y49" i="11"/>
  <c r="Y53" i="11"/>
  <c r="Y57" i="11"/>
  <c r="Y60" i="11"/>
  <c r="Y64" i="11"/>
  <c r="Y69" i="11"/>
  <c r="Y72" i="11"/>
  <c r="Y80" i="11"/>
  <c r="Y83" i="11"/>
  <c r="Y88" i="11"/>
  <c r="Y92" i="11"/>
  <c r="Y96" i="11"/>
  <c r="Y104" i="11"/>
  <c r="Y108" i="11"/>
  <c r="Y112" i="11"/>
  <c r="Y116" i="11"/>
  <c r="Y121" i="11"/>
  <c r="Y125" i="11"/>
  <c r="Y128" i="11"/>
  <c r="Y145" i="11"/>
  <c r="Y14" i="11"/>
  <c r="Y18" i="11"/>
  <c r="Y22" i="11"/>
  <c r="Y27" i="11"/>
  <c r="Y31" i="11"/>
  <c r="Y35" i="11"/>
  <c r="Y39" i="11"/>
  <c r="Y48" i="11"/>
  <c r="Y52" i="11"/>
  <c r="Y56" i="11"/>
  <c r="Y63" i="11"/>
  <c r="Y68" i="11"/>
  <c r="Y75" i="11"/>
  <c r="Y77" i="11"/>
  <c r="Y79" i="11"/>
  <c r="Y87" i="11"/>
  <c r="Y91" i="11"/>
  <c r="Y95" i="11"/>
  <c r="Y103" i="11"/>
  <c r="Y107" i="11"/>
  <c r="Y111" i="11"/>
  <c r="Y115" i="11"/>
  <c r="Y120" i="11"/>
  <c r="Y124" i="11"/>
  <c r="Y127" i="11"/>
  <c r="Y132" i="11"/>
  <c r="Y13" i="11"/>
  <c r="Y17" i="11"/>
  <c r="Y21" i="11"/>
  <c r="Y25" i="11"/>
  <c r="Y30" i="11"/>
  <c r="Y34" i="11"/>
  <c r="Y38" i="11"/>
  <c r="Y42" i="11"/>
  <c r="Y47" i="11"/>
  <c r="Y51" i="11"/>
  <c r="Y55" i="11"/>
  <c r="Y59" i="11"/>
  <c r="Y62" i="11"/>
  <c r="Y67" i="11"/>
  <c r="Y71" i="11"/>
  <c r="Y74" i="11"/>
  <c r="Y76" i="11"/>
  <c r="Y78" i="11"/>
  <c r="Y82" i="11"/>
  <c r="Y86" i="11"/>
  <c r="Y90" i="11"/>
  <c r="Y94" i="11"/>
  <c r="Y102" i="11"/>
  <c r="Y106" i="11"/>
  <c r="Y110" i="11"/>
  <c r="Y114" i="11"/>
  <c r="Y119" i="11"/>
  <c r="Y123" i="11"/>
  <c r="Y131" i="11"/>
  <c r="AA145" i="11"/>
  <c r="AA3" i="11" s="1"/>
  <c r="K35" i="1"/>
  <c r="S35" i="1"/>
  <c r="W35" i="1"/>
  <c r="M35" i="1"/>
  <c r="K36" i="1"/>
  <c r="S36" i="1"/>
  <c r="W36" i="1"/>
  <c r="M36" i="1"/>
  <c r="Y149" i="11" l="1"/>
  <c r="AC9" i="10"/>
  <c r="AC11" i="10" s="1"/>
  <c r="F12" i="10" s="1"/>
  <c r="V3" i="11"/>
  <c r="W3" i="11"/>
  <c r="AA149" i="11"/>
  <c r="AC8" i="10" s="1"/>
  <c r="G17" i="10"/>
  <c r="L40" i="10"/>
  <c r="M40" i="10"/>
  <c r="P40" i="10"/>
  <c r="R40" i="10"/>
  <c r="T40" i="10"/>
  <c r="V40" i="10"/>
  <c r="K40" i="10"/>
  <c r="K51" i="10" s="1"/>
  <c r="O22" i="10"/>
  <c r="O33" i="10" s="1"/>
  <c r="K49" i="10"/>
  <c r="K50" i="10"/>
  <c r="L50" i="10" s="1"/>
  <c r="L49" i="10"/>
  <c r="L36" i="10"/>
  <c r="L37" i="10"/>
  <c r="N36" i="10"/>
  <c r="N37" i="10"/>
  <c r="P36" i="10"/>
  <c r="P37" i="10"/>
  <c r="R36" i="10"/>
  <c r="R37" i="10"/>
  <c r="M36" i="10"/>
  <c r="O36" i="10"/>
  <c r="Q36" i="10"/>
  <c r="S36" i="10"/>
  <c r="T36" i="10"/>
  <c r="U36" i="10"/>
  <c r="M37" i="10"/>
  <c r="O37" i="10"/>
  <c r="Q37" i="10"/>
  <c r="S37" i="10"/>
  <c r="T37" i="10"/>
  <c r="U37" i="10"/>
  <c r="K37" i="10"/>
  <c r="K48" i="10" s="1"/>
  <c r="L48" i="10" s="1"/>
  <c r="K36" i="10"/>
  <c r="K47" i="10" s="1"/>
  <c r="W28" i="10"/>
  <c r="W36" i="10" s="1"/>
  <c r="L33" i="10"/>
  <c r="M33" i="10"/>
  <c r="P33" i="10"/>
  <c r="R33" i="10"/>
  <c r="T33" i="10"/>
  <c r="K33" i="10"/>
  <c r="W32" i="10"/>
  <c r="X32" i="10" s="1"/>
  <c r="W31" i="10"/>
  <c r="X31" i="10" s="1"/>
  <c r="W30" i="10"/>
  <c r="X30" i="10" s="1"/>
  <c r="W29" i="10"/>
  <c r="X29" i="10" s="1"/>
  <c r="Q17" i="10"/>
  <c r="Q16" i="10"/>
  <c r="H10" i="10"/>
  <c r="I10" i="10"/>
  <c r="H11" i="10"/>
  <c r="I11" i="10"/>
  <c r="H25" i="10"/>
  <c r="I25" i="10"/>
  <c r="H26" i="10"/>
  <c r="I26" i="10"/>
  <c r="R41" i="10" l="1"/>
  <c r="U22" i="10"/>
  <c r="P41" i="10"/>
  <c r="L51" i="10"/>
  <c r="M51" i="10" s="1"/>
  <c r="O40" i="10"/>
  <c r="O41" i="10" s="1"/>
  <c r="O42" i="10" s="1"/>
  <c r="O44" i="10" s="1"/>
  <c r="M48" i="10"/>
  <c r="N48" i="10" s="1"/>
  <c r="O48" i="10" s="1"/>
  <c r="P48" i="10" s="1"/>
  <c r="Q48" i="10" s="1"/>
  <c r="R48" i="10" s="1"/>
  <c r="S48" i="10" s="1"/>
  <c r="T48" i="10" s="1"/>
  <c r="U48" i="10" s="1"/>
  <c r="X149" i="11"/>
  <c r="Y3" i="11"/>
  <c r="AC6" i="10"/>
  <c r="T41" i="10"/>
  <c r="T42" i="10" s="1"/>
  <c r="T44" i="10" s="1"/>
  <c r="L47" i="10"/>
  <c r="M47" i="10" s="1"/>
  <c r="N47" i="10" s="1"/>
  <c r="O47" i="10" s="1"/>
  <c r="P47" i="10" s="1"/>
  <c r="Q47" i="10" s="1"/>
  <c r="R47" i="10" s="1"/>
  <c r="S47" i="10" s="1"/>
  <c r="T47" i="10" s="1"/>
  <c r="U47" i="10" s="1"/>
  <c r="L41" i="10"/>
  <c r="L42" i="10" s="1"/>
  <c r="L44" i="10" s="1"/>
  <c r="AC7" i="10"/>
  <c r="K41" i="10"/>
  <c r="K42" i="10" s="1"/>
  <c r="W26" i="10"/>
  <c r="X26" i="10" s="1"/>
  <c r="Q26" i="10"/>
  <c r="Q25" i="10"/>
  <c r="Q40" i="10" s="1"/>
  <c r="P42" i="10"/>
  <c r="P44" i="10" s="1"/>
  <c r="R42" i="10"/>
  <c r="R44" i="10" s="1"/>
  <c r="X28" i="10"/>
  <c r="W37" i="10"/>
  <c r="U33" i="10" l="1"/>
  <c r="U40" i="10"/>
  <c r="X22" i="10"/>
  <c r="W25" i="10"/>
  <c r="U41" i="10" l="1"/>
  <c r="U42" i="10" s="1"/>
  <c r="U44" i="10" s="1"/>
  <c r="X25" i="10"/>
  <c r="W40" i="10"/>
  <c r="N20" i="10"/>
  <c r="N40" i="10" s="1"/>
  <c r="N51" i="10" s="1"/>
  <c r="O51" i="10" s="1"/>
  <c r="P51" i="10" s="1"/>
  <c r="Q51" i="10" s="1"/>
  <c r="R51" i="10" s="1"/>
  <c r="K44" i="10"/>
  <c r="L5" i="10"/>
  <c r="M5" i="10" s="1"/>
  <c r="X20" i="10" l="1"/>
  <c r="N33" i="10"/>
  <c r="N41" i="10" s="1"/>
  <c r="N42" i="10" s="1"/>
  <c r="N44" i="10" l="1"/>
  <c r="M50" i="10" l="1"/>
  <c r="N50" i="10" s="1"/>
  <c r="O50" i="10" s="1"/>
  <c r="P50" i="10" s="1"/>
  <c r="Q50" i="10" s="1"/>
  <c r="R50" i="10" s="1"/>
  <c r="S50" i="10" s="1"/>
  <c r="T50" i="10" s="1"/>
  <c r="U50" i="10" s="1"/>
  <c r="V50" i="10" s="1"/>
  <c r="M38" i="10"/>
  <c r="M41" i="10" s="1"/>
  <c r="N5" i="10"/>
  <c r="O5" i="10" s="1"/>
  <c r="P5" i="10" s="1"/>
  <c r="Q5" i="10" s="1"/>
  <c r="R5" i="10" s="1"/>
  <c r="S5" i="10" s="1"/>
  <c r="T5" i="10" s="1"/>
  <c r="U5" i="10" s="1"/>
  <c r="V5" i="10" s="1"/>
  <c r="W5" i="10" s="1"/>
  <c r="I126" i="1"/>
  <c r="W126" i="1" s="1"/>
  <c r="S126" i="1" l="1"/>
  <c r="M126" i="1"/>
  <c r="U126" i="1"/>
  <c r="K126" i="1"/>
  <c r="M42" i="10"/>
  <c r="M44" i="10" s="1"/>
  <c r="W39" i="10"/>
  <c r="M49" i="10"/>
  <c r="N49" i="10" s="1"/>
  <c r="O49" i="10" s="1"/>
  <c r="P49" i="10" s="1"/>
  <c r="Q49" i="10" s="1"/>
  <c r="R49" i="10" s="1"/>
  <c r="S49" i="10" s="1"/>
  <c r="T49" i="10" s="1"/>
  <c r="U49" i="10" s="1"/>
  <c r="V49" i="10" s="1"/>
  <c r="I132" i="1"/>
  <c r="M132" i="1" s="1"/>
  <c r="X39" i="10" l="1"/>
  <c r="W38" i="10"/>
  <c r="W50" i="10"/>
  <c r="U132" i="1"/>
  <c r="K132" i="1"/>
  <c r="W132" i="1"/>
  <c r="S132" i="1"/>
  <c r="I76" i="1"/>
  <c r="M76" i="1" s="1"/>
  <c r="I128" i="1"/>
  <c r="K128" i="1" s="1"/>
  <c r="A9" i="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I22" i="1"/>
  <c r="M22" i="1" s="1"/>
  <c r="I23" i="1"/>
  <c r="M23" i="1" s="1"/>
  <c r="I57" i="1"/>
  <c r="M57" i="1" s="1"/>
  <c r="I9" i="1"/>
  <c r="K9" i="1" s="1"/>
  <c r="I75" i="1"/>
  <c r="K75" i="1" s="1"/>
  <c r="I47" i="1"/>
  <c r="M47" i="1" s="1"/>
  <c r="I48" i="1"/>
  <c r="K48" i="1" s="1"/>
  <c r="I54" i="1"/>
  <c r="M54" i="1" s="1"/>
  <c r="I55" i="1"/>
  <c r="M55" i="1" s="1"/>
  <c r="I56" i="1"/>
  <c r="M56" i="1" s="1"/>
  <c r="I58" i="1"/>
  <c r="M58" i="1" s="1"/>
  <c r="I93" i="1"/>
  <c r="M93" i="1" s="1"/>
  <c r="I92" i="1"/>
  <c r="M92" i="1" s="1"/>
  <c r="I133" i="1"/>
  <c r="K133" i="1" s="1"/>
  <c r="I119" i="1"/>
  <c r="M119" i="1" s="1"/>
  <c r="I120" i="1"/>
  <c r="K120" i="1" s="1"/>
  <c r="I121" i="1"/>
  <c r="M121" i="1" s="1"/>
  <c r="I122" i="1"/>
  <c r="K122" i="1" s="1"/>
  <c r="I123" i="1"/>
  <c r="K123" i="1" s="1"/>
  <c r="I124" i="1"/>
  <c r="K124" i="1" s="1"/>
  <c r="I125" i="1"/>
  <c r="M125" i="1" s="1"/>
  <c r="I127" i="1"/>
  <c r="M127" i="1" s="1"/>
  <c r="I129" i="1"/>
  <c r="M129" i="1" s="1"/>
  <c r="I130" i="1"/>
  <c r="K130" i="1" s="1"/>
  <c r="I131" i="1"/>
  <c r="M131" i="1" s="1"/>
  <c r="I118" i="1"/>
  <c r="K118" i="1" s="1"/>
  <c r="I115" i="1"/>
  <c r="M115" i="1" s="1"/>
  <c r="I116" i="1"/>
  <c r="M116" i="1" s="1"/>
  <c r="I117" i="1"/>
  <c r="K117" i="1" s="1"/>
  <c r="I114" i="1"/>
  <c r="K114" i="1" s="1"/>
  <c r="I113" i="1"/>
  <c r="K113" i="1" s="1"/>
  <c r="I112" i="1"/>
  <c r="K112" i="1" s="1"/>
  <c r="I111" i="1"/>
  <c r="M111" i="1" s="1"/>
  <c r="I110" i="1"/>
  <c r="K110" i="1" s="1"/>
  <c r="I109" i="1"/>
  <c r="M109" i="1" s="1"/>
  <c r="I99" i="1"/>
  <c r="U99" i="1" s="1"/>
  <c r="I100" i="1"/>
  <c r="M100" i="1" s="1"/>
  <c r="I101" i="1"/>
  <c r="K101" i="1" s="1"/>
  <c r="I102" i="1"/>
  <c r="M102" i="1" s="1"/>
  <c r="I103" i="1"/>
  <c r="M103" i="1" s="1"/>
  <c r="I104" i="1"/>
  <c r="K104" i="1" s="1"/>
  <c r="I105" i="1"/>
  <c r="M105" i="1" s="1"/>
  <c r="I106" i="1"/>
  <c r="K106" i="1" s="1"/>
  <c r="I107" i="1"/>
  <c r="K107" i="1" s="1"/>
  <c r="I108" i="1"/>
  <c r="K108" i="1" s="1"/>
  <c r="I10" i="1"/>
  <c r="K10" i="1" s="1"/>
  <c r="I11" i="1"/>
  <c r="K11" i="1" s="1"/>
  <c r="I12" i="1"/>
  <c r="K12" i="1" s="1"/>
  <c r="I14" i="1"/>
  <c r="M14" i="1" s="1"/>
  <c r="I15" i="1"/>
  <c r="M15" i="1" s="1"/>
  <c r="I16" i="1"/>
  <c r="M16" i="1" s="1"/>
  <c r="I17" i="1"/>
  <c r="M17" i="1" s="1"/>
  <c r="I18" i="1"/>
  <c r="K18" i="1" s="1"/>
  <c r="I19" i="1"/>
  <c r="K19" i="1" s="1"/>
  <c r="I20" i="1"/>
  <c r="M20" i="1" s="1"/>
  <c r="I21" i="1"/>
  <c r="K21" i="1" s="1"/>
  <c r="I24" i="1"/>
  <c r="M24" i="1" s="1"/>
  <c r="I25" i="1"/>
  <c r="M25" i="1" s="1"/>
  <c r="I27" i="1"/>
  <c r="K27" i="1" s="1"/>
  <c r="I28" i="1"/>
  <c r="K28" i="1" s="1"/>
  <c r="I29" i="1"/>
  <c r="K29" i="1" s="1"/>
  <c r="I30" i="1"/>
  <c r="K30" i="1" s="1"/>
  <c r="I31" i="1"/>
  <c r="K31" i="1" s="1"/>
  <c r="I32" i="1"/>
  <c r="K32" i="1" s="1"/>
  <c r="I33" i="1"/>
  <c r="K33" i="1" s="1"/>
  <c r="I34" i="1"/>
  <c r="M34" i="1" s="1"/>
  <c r="I37" i="1"/>
  <c r="K37" i="1" s="1"/>
  <c r="I26" i="1"/>
  <c r="K26" i="1" s="1"/>
  <c r="I38" i="1"/>
  <c r="M38" i="1" s="1"/>
  <c r="I39" i="1"/>
  <c r="M39" i="1" s="1"/>
  <c r="I13" i="1"/>
  <c r="K13" i="1" s="1"/>
  <c r="I41" i="1"/>
  <c r="K41" i="1" s="1"/>
  <c r="I42" i="1"/>
  <c r="K42" i="1" s="1"/>
  <c r="I43" i="1"/>
  <c r="M43" i="1" s="1"/>
  <c r="I44" i="1"/>
  <c r="K44" i="1" s="1"/>
  <c r="I45" i="1"/>
  <c r="M45" i="1" s="1"/>
  <c r="I46" i="1"/>
  <c r="K46" i="1" s="1"/>
  <c r="I49" i="1"/>
  <c r="K49" i="1" s="1"/>
  <c r="I50" i="1"/>
  <c r="M50" i="1" s="1"/>
  <c r="I51" i="1"/>
  <c r="M51" i="1" s="1"/>
  <c r="I52" i="1"/>
  <c r="K52" i="1" s="1"/>
  <c r="I53" i="1"/>
  <c r="K53" i="1" s="1"/>
  <c r="I59" i="1"/>
  <c r="M59" i="1" s="1"/>
  <c r="I60" i="1"/>
  <c r="K60" i="1" s="1"/>
  <c r="I61" i="1"/>
  <c r="M61" i="1" s="1"/>
  <c r="I62" i="1"/>
  <c r="K62" i="1" s="1"/>
  <c r="I63" i="1"/>
  <c r="M63" i="1" s="1"/>
  <c r="I64" i="1"/>
  <c r="K64" i="1" s="1"/>
  <c r="I65" i="1"/>
  <c r="M65" i="1" s="1"/>
  <c r="I66" i="1"/>
  <c r="K66" i="1" s="1"/>
  <c r="I67" i="1"/>
  <c r="M67" i="1" s="1"/>
  <c r="I68" i="1"/>
  <c r="M68" i="1" s="1"/>
  <c r="I69" i="1"/>
  <c r="K69" i="1" s="1"/>
  <c r="I70" i="1"/>
  <c r="K70" i="1" s="1"/>
  <c r="I71" i="1"/>
  <c r="K71" i="1" s="1"/>
  <c r="I72" i="1"/>
  <c r="M72" i="1" s="1"/>
  <c r="I73" i="1"/>
  <c r="M73" i="1" s="1"/>
  <c r="I74" i="1"/>
  <c r="K74" i="1" s="1"/>
  <c r="I77" i="1"/>
  <c r="K77" i="1" s="1"/>
  <c r="I78" i="1"/>
  <c r="M78" i="1" s="1"/>
  <c r="I79" i="1"/>
  <c r="K79" i="1" s="1"/>
  <c r="I80" i="1"/>
  <c r="K80" i="1" s="1"/>
  <c r="I81" i="1"/>
  <c r="K81" i="1" s="1"/>
  <c r="I82" i="1"/>
  <c r="K82" i="1" s="1"/>
  <c r="I83" i="1"/>
  <c r="K83" i="1" s="1"/>
  <c r="I84" i="1"/>
  <c r="M84" i="1" s="1"/>
  <c r="I85" i="1"/>
  <c r="M85" i="1" s="1"/>
  <c r="I86" i="1"/>
  <c r="K86" i="1" s="1"/>
  <c r="I87" i="1"/>
  <c r="K87" i="1" s="1"/>
  <c r="I88" i="1"/>
  <c r="M88" i="1" s="1"/>
  <c r="I89" i="1"/>
  <c r="K89" i="1" s="1"/>
  <c r="I90" i="1"/>
  <c r="M90" i="1" s="1"/>
  <c r="I40" i="1"/>
  <c r="K40" i="1" s="1"/>
  <c r="I91" i="1"/>
  <c r="M91" i="1" s="1"/>
  <c r="I94" i="1"/>
  <c r="K94" i="1" s="1"/>
  <c r="I95" i="1"/>
  <c r="K95" i="1" s="1"/>
  <c r="I96" i="1"/>
  <c r="M96" i="1" s="1"/>
  <c r="I97" i="1"/>
  <c r="K97" i="1" s="1"/>
  <c r="I98" i="1"/>
  <c r="K98" i="1" s="1"/>
  <c r="I8" i="1"/>
  <c r="M8" i="1" s="1"/>
  <c r="K111" i="1"/>
  <c r="X38" i="10" l="1"/>
  <c r="W49" i="10"/>
  <c r="F21" i="10"/>
  <c r="K131" i="1"/>
  <c r="K109" i="1"/>
  <c r="K63" i="1"/>
  <c r="K103" i="1"/>
  <c r="K56" i="1"/>
  <c r="K125" i="1"/>
  <c r="K121" i="1"/>
  <c r="K47" i="1"/>
  <c r="K24" i="1"/>
  <c r="K8" i="1"/>
  <c r="K23" i="1"/>
  <c r="K54" i="1"/>
  <c r="K76" i="1"/>
  <c r="K99" i="1"/>
  <c r="K43" i="1"/>
  <c r="K14" i="1"/>
  <c r="K115" i="1"/>
  <c r="K58" i="1"/>
  <c r="K129" i="1"/>
  <c r="K50" i="1"/>
  <c r="K16" i="1"/>
  <c r="K22" i="1"/>
  <c r="S8" i="1"/>
  <c r="S129" i="1"/>
  <c r="S124" i="1"/>
  <c r="S120" i="1"/>
  <c r="S116" i="1"/>
  <c r="S112" i="1"/>
  <c r="S108" i="1"/>
  <c r="S104" i="1"/>
  <c r="S100" i="1"/>
  <c r="S96" i="1"/>
  <c r="S92" i="1"/>
  <c r="S88" i="1"/>
  <c r="S84" i="1"/>
  <c r="S80" i="1"/>
  <c r="S76" i="1"/>
  <c r="S72" i="1"/>
  <c r="S68" i="1"/>
  <c r="S64" i="1"/>
  <c r="S60" i="1"/>
  <c r="S56" i="1"/>
  <c r="S53" i="1"/>
  <c r="S49" i="1"/>
  <c r="S45" i="1"/>
  <c r="S41" i="1"/>
  <c r="S37" i="1"/>
  <c r="S31" i="1"/>
  <c r="S27" i="1"/>
  <c r="S23" i="1"/>
  <c r="S19" i="1"/>
  <c r="S15" i="1"/>
  <c r="S11" i="1"/>
  <c r="U9" i="1"/>
  <c r="U13" i="1"/>
  <c r="U17" i="1"/>
  <c r="U21" i="1"/>
  <c r="U25" i="1"/>
  <c r="U29" i="1"/>
  <c r="U33" i="1"/>
  <c r="U39" i="1"/>
  <c r="U43" i="1"/>
  <c r="U47" i="1"/>
  <c r="U51" i="1"/>
  <c r="U55" i="1"/>
  <c r="U58" i="1"/>
  <c r="U62" i="1"/>
  <c r="U66" i="1"/>
  <c r="U70" i="1"/>
  <c r="U74" i="1"/>
  <c r="U78" i="1"/>
  <c r="U82" i="1"/>
  <c r="U86" i="1"/>
  <c r="U90" i="1"/>
  <c r="U94" i="1"/>
  <c r="U98" i="1"/>
  <c r="U102" i="1"/>
  <c r="U106" i="1"/>
  <c r="U110" i="1"/>
  <c r="U114" i="1"/>
  <c r="U118" i="1"/>
  <c r="U122" i="1"/>
  <c r="U127" i="1"/>
  <c r="U131" i="1"/>
  <c r="W10" i="1"/>
  <c r="W14" i="1"/>
  <c r="W18" i="1"/>
  <c r="W22" i="1"/>
  <c r="W26" i="1"/>
  <c r="W30" i="1"/>
  <c r="W34" i="1"/>
  <c r="W40" i="1"/>
  <c r="W44" i="1"/>
  <c r="W48" i="1"/>
  <c r="W52" i="1"/>
  <c r="W57" i="1"/>
  <c r="W59" i="1"/>
  <c r="W63" i="1"/>
  <c r="W67" i="1"/>
  <c r="W71" i="1"/>
  <c r="W75" i="1"/>
  <c r="W79" i="1"/>
  <c r="W83" i="1"/>
  <c r="W87" i="1"/>
  <c r="W91" i="1"/>
  <c r="W95" i="1"/>
  <c r="W99" i="1"/>
  <c r="W103" i="1"/>
  <c r="W107" i="1"/>
  <c r="W111" i="1"/>
  <c r="W115" i="1"/>
  <c r="W119" i="1"/>
  <c r="W123" i="1"/>
  <c r="W128" i="1"/>
  <c r="W133" i="1"/>
  <c r="S130" i="1"/>
  <c r="S125" i="1"/>
  <c r="S121" i="1"/>
  <c r="S117" i="1"/>
  <c r="S113" i="1"/>
  <c r="S109" i="1"/>
  <c r="S105" i="1"/>
  <c r="S101" i="1"/>
  <c r="S97" i="1"/>
  <c r="S93" i="1"/>
  <c r="S89" i="1"/>
  <c r="S85" i="1"/>
  <c r="S81" i="1"/>
  <c r="S77" i="1"/>
  <c r="S73" i="1"/>
  <c r="S69" i="1"/>
  <c r="S65" i="1"/>
  <c r="S61" i="1"/>
  <c r="S54" i="1"/>
  <c r="S50" i="1"/>
  <c r="S46" i="1"/>
  <c r="S42" i="1"/>
  <c r="S38" i="1"/>
  <c r="S32" i="1"/>
  <c r="S28" i="1"/>
  <c r="S24" i="1"/>
  <c r="S20" i="1"/>
  <c r="S16" i="1"/>
  <c r="S12" i="1"/>
  <c r="U8" i="1"/>
  <c r="U12" i="1"/>
  <c r="U16" i="1"/>
  <c r="U20" i="1"/>
  <c r="U24" i="1"/>
  <c r="U28" i="1"/>
  <c r="U32" i="1"/>
  <c r="U38" i="1"/>
  <c r="U42" i="1"/>
  <c r="U46" i="1"/>
  <c r="U50" i="1"/>
  <c r="U54" i="1"/>
  <c r="U61" i="1"/>
  <c r="U65" i="1"/>
  <c r="U69" i="1"/>
  <c r="U73" i="1"/>
  <c r="U77" i="1"/>
  <c r="U81" i="1"/>
  <c r="U85" i="1"/>
  <c r="U89" i="1"/>
  <c r="U93" i="1"/>
  <c r="U97" i="1"/>
  <c r="U101" i="1"/>
  <c r="U105" i="1"/>
  <c r="U109" i="1"/>
  <c r="U113" i="1"/>
  <c r="U117" i="1"/>
  <c r="U121" i="1"/>
  <c r="U125" i="1"/>
  <c r="U130" i="1"/>
  <c r="W9" i="1"/>
  <c r="W13" i="1"/>
  <c r="W17" i="1"/>
  <c r="W21" i="1"/>
  <c r="W25" i="1"/>
  <c r="W29" i="1"/>
  <c r="W33" i="1"/>
  <c r="W39" i="1"/>
  <c r="W43" i="1"/>
  <c r="W47" i="1"/>
  <c r="W51" i="1"/>
  <c r="W55" i="1"/>
  <c r="W58" i="1"/>
  <c r="W62" i="1"/>
  <c r="W66" i="1"/>
  <c r="W70" i="1"/>
  <c r="W74" i="1"/>
  <c r="W78" i="1"/>
  <c r="W82" i="1"/>
  <c r="W86" i="1"/>
  <c r="W90" i="1"/>
  <c r="W94" i="1"/>
  <c r="W98" i="1"/>
  <c r="W102" i="1"/>
  <c r="W106" i="1"/>
  <c r="W110" i="1"/>
  <c r="W114" i="1"/>
  <c r="W118" i="1"/>
  <c r="W122" i="1"/>
  <c r="W127" i="1"/>
  <c r="W131" i="1"/>
  <c r="S131" i="1"/>
  <c r="S127" i="1"/>
  <c r="S122" i="1"/>
  <c r="S118" i="1"/>
  <c r="S114" i="1"/>
  <c r="S110" i="1"/>
  <c r="S106" i="1"/>
  <c r="S102" i="1"/>
  <c r="S98" i="1"/>
  <c r="S94" i="1"/>
  <c r="S90" i="1"/>
  <c r="S86" i="1"/>
  <c r="S82" i="1"/>
  <c r="S78" i="1"/>
  <c r="S74" i="1"/>
  <c r="S70" i="1"/>
  <c r="S66" i="1"/>
  <c r="S62" i="1"/>
  <c r="S58" i="1"/>
  <c r="S55" i="1"/>
  <c r="S51" i="1"/>
  <c r="S47" i="1"/>
  <c r="S43" i="1"/>
  <c r="S39" i="1"/>
  <c r="S33" i="1"/>
  <c r="S29" i="1"/>
  <c r="S25" i="1"/>
  <c r="S21" i="1"/>
  <c r="S17" i="1"/>
  <c r="S13" i="1"/>
  <c r="S9" i="1"/>
  <c r="U11" i="1"/>
  <c r="U15" i="1"/>
  <c r="U19" i="1"/>
  <c r="U23" i="1"/>
  <c r="U27" i="1"/>
  <c r="U31" i="1"/>
  <c r="U37" i="1"/>
  <c r="U41" i="1"/>
  <c r="U45" i="1"/>
  <c r="U49" i="1"/>
  <c r="U53" i="1"/>
  <c r="U56" i="1"/>
  <c r="U60" i="1"/>
  <c r="U64" i="1"/>
  <c r="U68" i="1"/>
  <c r="U72" i="1"/>
  <c r="U76" i="1"/>
  <c r="U80" i="1"/>
  <c r="U84" i="1"/>
  <c r="U88" i="1"/>
  <c r="U92" i="1"/>
  <c r="U96" i="1"/>
  <c r="U100" i="1"/>
  <c r="U104" i="1"/>
  <c r="U108" i="1"/>
  <c r="U112" i="1"/>
  <c r="U116" i="1"/>
  <c r="U120" i="1"/>
  <c r="U124" i="1"/>
  <c r="U129" i="1"/>
  <c r="W8" i="1"/>
  <c r="W12" i="1"/>
  <c r="W16" i="1"/>
  <c r="W20" i="1"/>
  <c r="W24" i="1"/>
  <c r="W28" i="1"/>
  <c r="W32" i="1"/>
  <c r="W38" i="1"/>
  <c r="W42" i="1"/>
  <c r="W46" i="1"/>
  <c r="W50" i="1"/>
  <c r="W54" i="1"/>
  <c r="W61" i="1"/>
  <c r="W65" i="1"/>
  <c r="W69" i="1"/>
  <c r="W73" i="1"/>
  <c r="W77" i="1"/>
  <c r="W81" i="1"/>
  <c r="W85" i="1"/>
  <c r="W89" i="1"/>
  <c r="W93" i="1"/>
  <c r="W97" i="1"/>
  <c r="W101" i="1"/>
  <c r="W105" i="1"/>
  <c r="W109" i="1"/>
  <c r="W113" i="1"/>
  <c r="W117" i="1"/>
  <c r="W121" i="1"/>
  <c r="W125" i="1"/>
  <c r="W130" i="1"/>
  <c r="S133" i="1"/>
  <c r="S128" i="1"/>
  <c r="S123" i="1"/>
  <c r="S119" i="1"/>
  <c r="S115" i="1"/>
  <c r="S111" i="1"/>
  <c r="S107" i="1"/>
  <c r="S103" i="1"/>
  <c r="S99" i="1"/>
  <c r="S95" i="1"/>
  <c r="S91" i="1"/>
  <c r="S87" i="1"/>
  <c r="S83" i="1"/>
  <c r="S79" i="1"/>
  <c r="S75" i="1"/>
  <c r="S71" i="1"/>
  <c r="S67" i="1"/>
  <c r="S63" i="1"/>
  <c r="S59" i="1"/>
  <c r="S57" i="1"/>
  <c r="S52" i="1"/>
  <c r="S48" i="1"/>
  <c r="S44" i="1"/>
  <c r="S40" i="1"/>
  <c r="S34" i="1"/>
  <c r="S30" i="1"/>
  <c r="S26" i="1"/>
  <c r="S22" i="1"/>
  <c r="S18" i="1"/>
  <c r="S14" i="1"/>
  <c r="S10" i="1"/>
  <c r="U10" i="1"/>
  <c r="U14" i="1"/>
  <c r="U18" i="1"/>
  <c r="U22" i="1"/>
  <c r="U26" i="1"/>
  <c r="U30" i="1"/>
  <c r="U34" i="1"/>
  <c r="U40" i="1"/>
  <c r="U44" i="1"/>
  <c r="U48" i="1"/>
  <c r="U52" i="1"/>
  <c r="U57" i="1"/>
  <c r="U59" i="1"/>
  <c r="U63" i="1"/>
  <c r="U67" i="1"/>
  <c r="U71" i="1"/>
  <c r="U75" i="1"/>
  <c r="U79" i="1"/>
  <c r="U83" i="1"/>
  <c r="U87" i="1"/>
  <c r="U91" i="1"/>
  <c r="U95" i="1"/>
  <c r="U103" i="1"/>
  <c r="U107" i="1"/>
  <c r="U111" i="1"/>
  <c r="U115" i="1"/>
  <c r="U119" i="1"/>
  <c r="U123" i="1"/>
  <c r="U128" i="1"/>
  <c r="U133" i="1"/>
  <c r="W11" i="1"/>
  <c r="W15" i="1"/>
  <c r="W19" i="1"/>
  <c r="W23" i="1"/>
  <c r="W27" i="1"/>
  <c r="W31" i="1"/>
  <c r="W37" i="1"/>
  <c r="W41" i="1"/>
  <c r="W45" i="1"/>
  <c r="W49" i="1"/>
  <c r="W53" i="1"/>
  <c r="W56" i="1"/>
  <c r="W60" i="1"/>
  <c r="W64" i="1"/>
  <c r="W68" i="1"/>
  <c r="W72" i="1"/>
  <c r="W76" i="1"/>
  <c r="W80" i="1"/>
  <c r="W84" i="1"/>
  <c r="W88" i="1"/>
  <c r="W92" i="1"/>
  <c r="W96" i="1"/>
  <c r="W100" i="1"/>
  <c r="W104" i="1"/>
  <c r="W108" i="1"/>
  <c r="W112" i="1"/>
  <c r="W116" i="1"/>
  <c r="W120" i="1"/>
  <c r="W124" i="1"/>
  <c r="W129" i="1"/>
  <c r="K39" i="1"/>
  <c r="K34" i="1"/>
  <c r="K25" i="1"/>
  <c r="M18" i="1"/>
  <c r="M10" i="1"/>
  <c r="M130" i="1"/>
  <c r="M117" i="1"/>
  <c r="M113" i="1"/>
  <c r="M101" i="1"/>
  <c r="M97" i="1"/>
  <c r="M89" i="1"/>
  <c r="M81" i="1"/>
  <c r="M77" i="1"/>
  <c r="M69" i="1"/>
  <c r="M46" i="1"/>
  <c r="M42" i="1"/>
  <c r="M32" i="1"/>
  <c r="M28" i="1"/>
  <c r="L135" i="1"/>
  <c r="M19" i="1"/>
  <c r="M11" i="1"/>
  <c r="M122" i="1"/>
  <c r="M118" i="1"/>
  <c r="M114" i="1"/>
  <c r="M110" i="1"/>
  <c r="M106" i="1"/>
  <c r="M98" i="1"/>
  <c r="M94" i="1"/>
  <c r="M86" i="1"/>
  <c r="M82" i="1"/>
  <c r="M74" i="1"/>
  <c r="M70" i="1"/>
  <c r="M66" i="1"/>
  <c r="M62" i="1"/>
  <c r="M33" i="1"/>
  <c r="M29" i="1"/>
  <c r="M12" i="1"/>
  <c r="M133" i="1"/>
  <c r="M128" i="1"/>
  <c r="M123" i="1"/>
  <c r="M107" i="1"/>
  <c r="M99" i="1"/>
  <c r="M95" i="1"/>
  <c r="M87" i="1"/>
  <c r="M83" i="1"/>
  <c r="M79" i="1"/>
  <c r="M75" i="1"/>
  <c r="M71" i="1"/>
  <c r="M52" i="1"/>
  <c r="M48" i="1"/>
  <c r="M44" i="1"/>
  <c r="M40" i="1"/>
  <c r="M30" i="1"/>
  <c r="M26" i="1"/>
  <c r="M21" i="1"/>
  <c r="M13" i="1"/>
  <c r="M9" i="1"/>
  <c r="M124" i="1"/>
  <c r="M120" i="1"/>
  <c r="M112" i="1"/>
  <c r="M108" i="1"/>
  <c r="M104" i="1"/>
  <c r="M80" i="1"/>
  <c r="M64" i="1"/>
  <c r="M60" i="1"/>
  <c r="M53" i="1"/>
  <c r="M49" i="1"/>
  <c r="M41" i="1"/>
  <c r="M37" i="1"/>
  <c r="M31" i="1"/>
  <c r="M27" i="1"/>
  <c r="K91" i="1"/>
  <c r="K68" i="1"/>
  <c r="K72" i="1"/>
  <c r="K51" i="1"/>
  <c r="I135" i="1"/>
  <c r="K92" i="1"/>
  <c r="K65" i="1"/>
  <c r="K78" i="1"/>
  <c r="K73" i="1"/>
  <c r="K96" i="1"/>
  <c r="K100" i="1"/>
  <c r="K17" i="1"/>
  <c r="K116" i="1"/>
  <c r="K102" i="1"/>
  <c r="K127" i="1"/>
  <c r="K119" i="1"/>
  <c r="K15" i="1"/>
  <c r="K20" i="1"/>
  <c r="K59" i="1"/>
  <c r="K88" i="1"/>
  <c r="K67" i="1"/>
  <c r="K38" i="1"/>
  <c r="K85" i="1"/>
  <c r="K45" i="1"/>
  <c r="K105" i="1"/>
  <c r="K93" i="1"/>
  <c r="K57" i="1"/>
  <c r="K61" i="1"/>
  <c r="K84" i="1"/>
  <c r="K55" i="1"/>
  <c r="K90" i="1"/>
  <c r="H21" i="10" l="1"/>
  <c r="I21" i="10"/>
  <c r="S21" i="10" s="1"/>
  <c r="M135" i="1"/>
  <c r="F16" i="10" s="1"/>
  <c r="W135" i="1"/>
  <c r="U135" i="1"/>
  <c r="S135" i="1"/>
  <c r="K135" i="1"/>
  <c r="S40" i="10" l="1"/>
  <c r="X21" i="10"/>
  <c r="S33" i="10"/>
  <c r="F8" i="10"/>
  <c r="F27" i="10"/>
  <c r="F17" i="10"/>
  <c r="F9" i="10"/>
  <c r="H16" i="10"/>
  <c r="I16" i="10"/>
  <c r="W16" i="10" s="1"/>
  <c r="J135" i="1"/>
  <c r="S41" i="10" l="1"/>
  <c r="S42" i="10" s="1"/>
  <c r="S44" i="10" s="1"/>
  <c r="S51" i="10"/>
  <c r="T51" i="10" s="1"/>
  <c r="U51" i="10" s="1"/>
  <c r="V51" i="10" s="1"/>
  <c r="W51" i="10" s="1"/>
  <c r="X40" i="10"/>
  <c r="X16" i="10"/>
  <c r="I12" i="10"/>
  <c r="H12" i="10"/>
  <c r="H17" i="10"/>
  <c r="I17" i="10"/>
  <c r="W17" i="10" s="1"/>
  <c r="X17" i="10" s="1"/>
  <c r="I8" i="10"/>
  <c r="H8" i="10"/>
  <c r="H9" i="10"/>
  <c r="I9" i="10"/>
  <c r="I27" i="10"/>
  <c r="Q27" i="10" s="1"/>
  <c r="H27" i="10"/>
  <c r="W27" i="10" l="1"/>
  <c r="X27" i="10" s="1"/>
  <c r="Q33" i="10"/>
  <c r="Q41" i="10" s="1"/>
  <c r="H13" i="10"/>
  <c r="I13" i="10"/>
  <c r="V13" i="10" s="1"/>
  <c r="W33" i="10" l="1"/>
  <c r="W41" i="10" s="1"/>
  <c r="W42" i="10" s="1"/>
  <c r="W44" i="10" s="1"/>
  <c r="V36" i="10"/>
  <c r="X13" i="10"/>
  <c r="X33" i="10" s="1"/>
  <c r="Z33" i="10" s="1"/>
  <c r="V33" i="10"/>
  <c r="V37" i="10"/>
  <c r="Q42" i="10"/>
  <c r="Q44" i="10" s="1"/>
  <c r="V41" i="10" l="1"/>
  <c r="X37" i="10"/>
  <c r="V48" i="10"/>
  <c r="W48" i="10" s="1"/>
  <c r="V47" i="10"/>
  <c r="W47" i="10" s="1"/>
  <c r="X36" i="10"/>
  <c r="V42" i="10" l="1"/>
  <c r="V44" i="10" s="1"/>
  <c r="X41" i="10"/>
  <c r="X42" i="10" s="1"/>
  <c r="X44" i="10" s="1"/>
</calcChain>
</file>

<file path=xl/comments1.xml><?xml version="1.0" encoding="utf-8"?>
<comments xmlns="http://schemas.openxmlformats.org/spreadsheetml/2006/main">
  <authors>
    <author>Karim Moolani</author>
  </authors>
  <commentList>
    <comment ref="V16" authorId="0">
      <text>
        <r>
          <rPr>
            <b/>
            <sz val="8"/>
            <color indexed="81"/>
            <rFont val="Tahoma"/>
            <charset val="1"/>
          </rPr>
          <t>Karim Moolani:</t>
        </r>
        <r>
          <rPr>
            <sz val="8"/>
            <color indexed="81"/>
            <rFont val="Tahoma"/>
            <charset val="1"/>
          </rPr>
          <t xml:space="preserve">
Immediate family</t>
        </r>
      </text>
    </comment>
    <comment ref="W16" authorId="0">
      <text>
        <r>
          <rPr>
            <b/>
            <sz val="8"/>
            <color indexed="81"/>
            <rFont val="Tahoma"/>
            <charset val="1"/>
          </rPr>
          <t>Karim Moolani:</t>
        </r>
        <r>
          <rPr>
            <sz val="8"/>
            <color indexed="81"/>
            <rFont val="Tahoma"/>
            <charset val="1"/>
          </rPr>
          <t xml:space="preserve">
Immediate family</t>
        </r>
      </text>
    </comment>
    <comment ref="X19" authorId="0">
      <text>
        <r>
          <rPr>
            <b/>
            <sz val="8"/>
            <color indexed="81"/>
            <rFont val="Tahoma"/>
            <family val="2"/>
          </rPr>
          <t>Karim Moolani:</t>
        </r>
        <r>
          <rPr>
            <sz val="8"/>
            <color indexed="81"/>
            <rFont val="Tahoma"/>
            <family val="2"/>
          </rPr>
          <t xml:space="preserve">
Coming without Hadley and Jessica</t>
        </r>
      </text>
    </comment>
    <comment ref="V25" authorId="0">
      <text>
        <r>
          <rPr>
            <b/>
            <sz val="8"/>
            <color indexed="81"/>
            <rFont val="Tahoma"/>
            <charset val="1"/>
          </rPr>
          <t>Karim Moolani:</t>
        </r>
        <r>
          <rPr>
            <sz val="8"/>
            <color indexed="81"/>
            <rFont val="Tahoma"/>
            <charset val="1"/>
          </rPr>
          <t xml:space="preserve">
Assumption</t>
        </r>
      </text>
    </comment>
    <comment ref="W25" authorId="0">
      <text>
        <r>
          <rPr>
            <b/>
            <sz val="8"/>
            <color indexed="81"/>
            <rFont val="Tahoma"/>
            <charset val="1"/>
          </rPr>
          <t>Karim Moolani:</t>
        </r>
        <r>
          <rPr>
            <sz val="8"/>
            <color indexed="81"/>
            <rFont val="Tahoma"/>
            <charset val="1"/>
          </rPr>
          <t xml:space="preserve">
Assumption</t>
        </r>
      </text>
    </comment>
    <comment ref="W29" authorId="0">
      <text>
        <r>
          <rPr>
            <b/>
            <sz val="8"/>
            <color indexed="81"/>
            <rFont val="Tahoma"/>
            <charset val="1"/>
          </rPr>
          <t>Karim Moolani:</t>
        </r>
        <r>
          <rPr>
            <sz val="8"/>
            <color indexed="81"/>
            <rFont val="Tahoma"/>
            <charset val="1"/>
          </rPr>
          <t xml:space="preserve">
Immediate family</t>
        </r>
      </text>
    </comment>
    <comment ref="V32" authorId="0">
      <text>
        <r>
          <rPr>
            <b/>
            <sz val="8"/>
            <color indexed="81"/>
            <rFont val="Tahoma"/>
            <charset val="1"/>
          </rPr>
          <t>Karim Moolani:</t>
        </r>
        <r>
          <rPr>
            <sz val="8"/>
            <color indexed="81"/>
            <rFont val="Tahoma"/>
            <charset val="1"/>
          </rPr>
          <t xml:space="preserve">
Communicated verbally</t>
        </r>
      </text>
    </comment>
    <comment ref="W32" authorId="0">
      <text>
        <r>
          <rPr>
            <b/>
            <sz val="8"/>
            <color indexed="81"/>
            <rFont val="Tahoma"/>
            <charset val="1"/>
          </rPr>
          <t>Karim Moolani:</t>
        </r>
        <r>
          <rPr>
            <sz val="8"/>
            <color indexed="81"/>
            <rFont val="Tahoma"/>
            <charset val="1"/>
          </rPr>
          <t xml:space="preserve">
Communicated verbally</t>
        </r>
      </text>
    </comment>
    <comment ref="X34" authorId="0">
      <text>
        <r>
          <rPr>
            <b/>
            <sz val="8"/>
            <color indexed="81"/>
            <rFont val="Tahoma"/>
            <family val="2"/>
          </rPr>
          <t>Karim Moolani:</t>
        </r>
        <r>
          <rPr>
            <sz val="8"/>
            <color indexed="81"/>
            <rFont val="Tahoma"/>
            <family val="2"/>
          </rPr>
          <t xml:space="preserve">
Coming without wife</t>
        </r>
      </text>
    </comment>
    <comment ref="V35" authorId="0">
      <text>
        <r>
          <rPr>
            <b/>
            <sz val="8"/>
            <color indexed="81"/>
            <rFont val="Tahoma"/>
            <charset val="1"/>
          </rPr>
          <t>Karim Moolani:</t>
        </r>
        <r>
          <rPr>
            <sz val="8"/>
            <color indexed="81"/>
            <rFont val="Tahoma"/>
            <charset val="1"/>
          </rPr>
          <t xml:space="preserve">
Communicated verbally</t>
        </r>
      </text>
    </comment>
    <comment ref="W35" authorId="0">
      <text>
        <r>
          <rPr>
            <b/>
            <sz val="8"/>
            <color indexed="81"/>
            <rFont val="Tahoma"/>
            <charset val="1"/>
          </rPr>
          <t>Karim Moolani:</t>
        </r>
        <r>
          <rPr>
            <sz val="8"/>
            <color indexed="81"/>
            <rFont val="Tahoma"/>
            <charset val="1"/>
          </rPr>
          <t xml:space="preserve">
Communicated verbally</t>
        </r>
      </text>
    </comment>
    <comment ref="X36" authorId="0">
      <text>
        <r>
          <rPr>
            <b/>
            <sz val="8"/>
            <color indexed="81"/>
            <rFont val="Tahoma"/>
            <family val="2"/>
          </rPr>
          <t>Karim Moolani:</t>
        </r>
        <r>
          <rPr>
            <sz val="8"/>
            <color indexed="81"/>
            <rFont val="Tahoma"/>
            <family val="2"/>
          </rPr>
          <t xml:space="preserve">
Coming without kids</t>
        </r>
      </text>
    </comment>
    <comment ref="X37" authorId="0">
      <text>
        <r>
          <rPr>
            <b/>
            <sz val="8"/>
            <color indexed="81"/>
            <rFont val="Tahoma"/>
            <family val="2"/>
          </rPr>
          <t>Karim Moolani:</t>
        </r>
        <r>
          <rPr>
            <sz val="8"/>
            <color indexed="81"/>
            <rFont val="Tahoma"/>
            <family val="2"/>
          </rPr>
          <t xml:space="preserve">
Coming without wife</t>
        </r>
      </text>
    </comment>
    <comment ref="V46" authorId="0">
      <text>
        <r>
          <rPr>
            <b/>
            <sz val="8"/>
            <color indexed="81"/>
            <rFont val="Tahoma"/>
            <charset val="1"/>
          </rPr>
          <t>Karim Moolani:</t>
        </r>
        <r>
          <rPr>
            <sz val="8"/>
            <color indexed="81"/>
            <rFont val="Tahoma"/>
            <charset val="1"/>
          </rPr>
          <t xml:space="preserve">
Immediate family</t>
        </r>
      </text>
    </comment>
    <comment ref="W46" authorId="0">
      <text>
        <r>
          <rPr>
            <b/>
            <sz val="8"/>
            <color indexed="81"/>
            <rFont val="Tahoma"/>
            <charset val="1"/>
          </rPr>
          <t>Karim Moolani:</t>
        </r>
        <r>
          <rPr>
            <sz val="8"/>
            <color indexed="81"/>
            <rFont val="Tahoma"/>
            <charset val="1"/>
          </rPr>
          <t xml:space="preserve">
Immediate family</t>
        </r>
      </text>
    </comment>
    <comment ref="V50" authorId="0">
      <text>
        <r>
          <rPr>
            <b/>
            <sz val="8"/>
            <color indexed="81"/>
            <rFont val="Tahoma"/>
            <charset val="1"/>
          </rPr>
          <t>Karim Moolani:</t>
        </r>
        <r>
          <rPr>
            <sz val="8"/>
            <color indexed="81"/>
            <rFont val="Tahoma"/>
            <charset val="1"/>
          </rPr>
          <t xml:space="preserve">
Communicated verbally</t>
        </r>
      </text>
    </comment>
    <comment ref="W50" authorId="0">
      <text>
        <r>
          <rPr>
            <b/>
            <sz val="8"/>
            <color indexed="81"/>
            <rFont val="Tahoma"/>
            <charset val="1"/>
          </rPr>
          <t>Karim Moolani:</t>
        </r>
        <r>
          <rPr>
            <sz val="8"/>
            <color indexed="81"/>
            <rFont val="Tahoma"/>
            <charset val="1"/>
          </rPr>
          <t xml:space="preserve">
Communicated verbally</t>
        </r>
      </text>
    </comment>
    <comment ref="V51" authorId="0">
      <text>
        <r>
          <rPr>
            <b/>
            <sz val="8"/>
            <color indexed="81"/>
            <rFont val="Tahoma"/>
            <family val="2"/>
          </rPr>
          <t>Karim Moolani:</t>
        </r>
        <r>
          <rPr>
            <sz val="8"/>
            <color indexed="81"/>
            <rFont val="Tahoma"/>
            <family val="2"/>
          </rPr>
          <t xml:space="preserve">
Communicated to Al/Naz</t>
        </r>
      </text>
    </comment>
    <comment ref="W51" authorId="0">
      <text>
        <r>
          <rPr>
            <b/>
            <sz val="8"/>
            <color indexed="81"/>
            <rFont val="Tahoma"/>
            <family val="2"/>
          </rPr>
          <t>Karim Moolani:</t>
        </r>
        <r>
          <rPr>
            <sz val="8"/>
            <color indexed="81"/>
            <rFont val="Tahoma"/>
            <family val="2"/>
          </rPr>
          <t xml:space="preserve">
Communicated to Al/Naz</t>
        </r>
      </text>
    </comment>
    <comment ref="V52" authorId="0">
      <text>
        <r>
          <rPr>
            <b/>
            <sz val="8"/>
            <color indexed="81"/>
            <rFont val="Tahoma"/>
            <charset val="1"/>
          </rPr>
          <t>Karim Moolani:</t>
        </r>
        <r>
          <rPr>
            <sz val="8"/>
            <color indexed="81"/>
            <rFont val="Tahoma"/>
            <charset val="1"/>
          </rPr>
          <t xml:space="preserve">
Assumption</t>
        </r>
      </text>
    </comment>
    <comment ref="W52" authorId="0">
      <text>
        <r>
          <rPr>
            <b/>
            <sz val="8"/>
            <color indexed="81"/>
            <rFont val="Tahoma"/>
            <charset val="1"/>
          </rPr>
          <t>Karim Moolani:</t>
        </r>
        <r>
          <rPr>
            <sz val="8"/>
            <color indexed="81"/>
            <rFont val="Tahoma"/>
            <charset val="1"/>
          </rPr>
          <t xml:space="preserve">
Assumption</t>
        </r>
      </text>
    </comment>
    <comment ref="V53" authorId="0">
      <text>
        <r>
          <rPr>
            <b/>
            <sz val="8"/>
            <color indexed="81"/>
            <rFont val="Tahoma"/>
            <charset val="1"/>
          </rPr>
          <t>Karim Moolani:</t>
        </r>
        <r>
          <rPr>
            <sz val="8"/>
            <color indexed="81"/>
            <rFont val="Tahoma"/>
            <charset val="1"/>
          </rPr>
          <t xml:space="preserve">
Assumption</t>
        </r>
      </text>
    </comment>
    <comment ref="W53" authorId="0">
      <text>
        <r>
          <rPr>
            <b/>
            <sz val="8"/>
            <color indexed="81"/>
            <rFont val="Tahoma"/>
            <charset val="1"/>
          </rPr>
          <t>Karim Moolani:</t>
        </r>
        <r>
          <rPr>
            <sz val="8"/>
            <color indexed="81"/>
            <rFont val="Tahoma"/>
            <charset val="1"/>
          </rPr>
          <t xml:space="preserve">
Assumption</t>
        </r>
      </text>
    </comment>
    <comment ref="V55" authorId="0">
      <text>
        <r>
          <rPr>
            <b/>
            <sz val="8"/>
            <color indexed="81"/>
            <rFont val="Tahoma"/>
            <charset val="1"/>
          </rPr>
          <t>Karim Moolani:</t>
        </r>
        <r>
          <rPr>
            <sz val="8"/>
            <color indexed="81"/>
            <rFont val="Tahoma"/>
            <charset val="1"/>
          </rPr>
          <t xml:space="preserve">
Assumption</t>
        </r>
      </text>
    </comment>
    <comment ref="W55" authorId="0">
      <text>
        <r>
          <rPr>
            <b/>
            <sz val="8"/>
            <color indexed="81"/>
            <rFont val="Tahoma"/>
            <charset val="1"/>
          </rPr>
          <t>Karim Moolani:</t>
        </r>
        <r>
          <rPr>
            <sz val="8"/>
            <color indexed="81"/>
            <rFont val="Tahoma"/>
            <charset val="1"/>
          </rPr>
          <t xml:space="preserve">
Assumption</t>
        </r>
      </text>
    </comment>
    <comment ref="V56" authorId="0">
      <text>
        <r>
          <rPr>
            <b/>
            <sz val="8"/>
            <color indexed="81"/>
            <rFont val="Tahoma"/>
            <charset val="1"/>
          </rPr>
          <t>Karim Moolani:</t>
        </r>
        <r>
          <rPr>
            <sz val="8"/>
            <color indexed="81"/>
            <rFont val="Tahoma"/>
            <charset val="1"/>
          </rPr>
          <t xml:space="preserve">
Communicated verbally</t>
        </r>
      </text>
    </comment>
    <comment ref="W56" authorId="0">
      <text>
        <r>
          <rPr>
            <b/>
            <sz val="8"/>
            <color indexed="81"/>
            <rFont val="Tahoma"/>
            <charset val="1"/>
          </rPr>
          <t>Karim Moolani:</t>
        </r>
        <r>
          <rPr>
            <sz val="8"/>
            <color indexed="81"/>
            <rFont val="Tahoma"/>
            <charset val="1"/>
          </rPr>
          <t xml:space="preserve">
Communicated verbally</t>
        </r>
      </text>
    </comment>
    <comment ref="V57" authorId="0">
      <text>
        <r>
          <rPr>
            <b/>
            <sz val="8"/>
            <color indexed="81"/>
            <rFont val="Tahoma"/>
            <family val="2"/>
          </rPr>
          <t>Karim Moolani:</t>
        </r>
        <r>
          <rPr>
            <sz val="8"/>
            <color indexed="81"/>
            <rFont val="Tahoma"/>
            <family val="2"/>
          </rPr>
          <t xml:space="preserve">
Communicated via e-mail</t>
        </r>
      </text>
    </comment>
    <comment ref="W57" authorId="0">
      <text>
        <r>
          <rPr>
            <b/>
            <sz val="8"/>
            <color indexed="81"/>
            <rFont val="Tahoma"/>
            <family val="2"/>
          </rPr>
          <t>Karim Moolani:</t>
        </r>
        <r>
          <rPr>
            <sz val="8"/>
            <color indexed="81"/>
            <rFont val="Tahoma"/>
            <family val="2"/>
          </rPr>
          <t xml:space="preserve">
Communicated via e-mail</t>
        </r>
      </text>
    </comment>
    <comment ref="V58" authorId="0">
      <text>
        <r>
          <rPr>
            <b/>
            <sz val="8"/>
            <color indexed="81"/>
            <rFont val="Tahoma"/>
            <charset val="1"/>
          </rPr>
          <t>Karim Moolani:</t>
        </r>
        <r>
          <rPr>
            <sz val="8"/>
            <color indexed="81"/>
            <rFont val="Tahoma"/>
            <charset val="1"/>
          </rPr>
          <t xml:space="preserve">
Communicated verbally</t>
        </r>
      </text>
    </comment>
    <comment ref="W58" authorId="0">
      <text>
        <r>
          <rPr>
            <b/>
            <sz val="8"/>
            <color indexed="81"/>
            <rFont val="Tahoma"/>
            <charset val="1"/>
          </rPr>
          <t>Karim Moolani:</t>
        </r>
        <r>
          <rPr>
            <sz val="8"/>
            <color indexed="81"/>
            <rFont val="Tahoma"/>
            <charset val="1"/>
          </rPr>
          <t xml:space="preserve">
Communicated verbally</t>
        </r>
      </text>
    </comment>
    <comment ref="V61" authorId="0">
      <text>
        <r>
          <rPr>
            <b/>
            <sz val="8"/>
            <color indexed="81"/>
            <rFont val="Tahoma"/>
            <charset val="1"/>
          </rPr>
          <t>Karim Moolani:</t>
        </r>
        <r>
          <rPr>
            <sz val="8"/>
            <color indexed="81"/>
            <rFont val="Tahoma"/>
            <charset val="1"/>
          </rPr>
          <t xml:space="preserve">
Communicated verbally</t>
        </r>
      </text>
    </comment>
    <comment ref="W61" authorId="0">
      <text>
        <r>
          <rPr>
            <b/>
            <sz val="8"/>
            <color indexed="81"/>
            <rFont val="Tahoma"/>
            <charset val="1"/>
          </rPr>
          <t>Karim Moolani:</t>
        </r>
        <r>
          <rPr>
            <sz val="8"/>
            <color indexed="81"/>
            <rFont val="Tahoma"/>
            <charset val="1"/>
          </rPr>
          <t xml:space="preserve">
Communicated verbally</t>
        </r>
      </text>
    </comment>
    <comment ref="V62" authorId="0">
      <text>
        <r>
          <rPr>
            <b/>
            <sz val="8"/>
            <color indexed="81"/>
            <rFont val="Tahoma"/>
            <charset val="1"/>
          </rPr>
          <t>Karim Moolani:</t>
        </r>
        <r>
          <rPr>
            <sz val="8"/>
            <color indexed="81"/>
            <rFont val="Tahoma"/>
            <charset val="1"/>
          </rPr>
          <t xml:space="preserve">
Assumption</t>
        </r>
      </text>
    </comment>
    <comment ref="W62" authorId="0">
      <text>
        <r>
          <rPr>
            <b/>
            <sz val="8"/>
            <color indexed="81"/>
            <rFont val="Tahoma"/>
            <charset val="1"/>
          </rPr>
          <t>Karim Moolani:</t>
        </r>
        <r>
          <rPr>
            <sz val="8"/>
            <color indexed="81"/>
            <rFont val="Tahoma"/>
            <charset val="1"/>
          </rPr>
          <t xml:space="preserve">
Assumption</t>
        </r>
      </text>
    </comment>
    <comment ref="X65" authorId="0">
      <text>
        <r>
          <rPr>
            <b/>
            <sz val="8"/>
            <color indexed="81"/>
            <rFont val="Tahoma"/>
            <family val="2"/>
          </rPr>
          <t>Karim Moolani:</t>
        </r>
        <r>
          <rPr>
            <sz val="8"/>
            <color indexed="81"/>
            <rFont val="Tahoma"/>
            <family val="2"/>
          </rPr>
          <t xml:space="preserve">
Scott cannot attend</t>
        </r>
      </text>
    </comment>
    <comment ref="V66" authorId="0">
      <text>
        <r>
          <rPr>
            <b/>
            <sz val="8"/>
            <color indexed="81"/>
            <rFont val="Tahoma"/>
            <charset val="1"/>
          </rPr>
          <t>Karim Moolani:</t>
        </r>
        <r>
          <rPr>
            <sz val="8"/>
            <color indexed="81"/>
            <rFont val="Tahoma"/>
            <charset val="1"/>
          </rPr>
          <t xml:space="preserve">
Communicated verbally</t>
        </r>
      </text>
    </comment>
    <comment ref="W66" authorId="0">
      <text>
        <r>
          <rPr>
            <b/>
            <sz val="8"/>
            <color indexed="81"/>
            <rFont val="Tahoma"/>
            <charset val="1"/>
          </rPr>
          <t>Karim Moolani:</t>
        </r>
        <r>
          <rPr>
            <sz val="8"/>
            <color indexed="81"/>
            <rFont val="Tahoma"/>
            <charset val="1"/>
          </rPr>
          <t xml:space="preserve">
Communicated verbally</t>
        </r>
      </text>
    </comment>
    <comment ref="X72" authorId="0">
      <text>
        <r>
          <rPr>
            <b/>
            <sz val="8"/>
            <color indexed="81"/>
            <rFont val="Tahoma"/>
            <family val="2"/>
          </rPr>
          <t>Karim Moolani:</t>
        </r>
        <r>
          <rPr>
            <sz val="8"/>
            <color indexed="81"/>
            <rFont val="Tahoma"/>
            <family val="2"/>
          </rPr>
          <t xml:space="preserve">
No longer a couple</t>
        </r>
      </text>
    </comment>
    <comment ref="V73" authorId="0">
      <text>
        <r>
          <rPr>
            <b/>
            <sz val="8"/>
            <color indexed="81"/>
            <rFont val="Tahoma"/>
            <charset val="1"/>
          </rPr>
          <t>Karim Moolani:</t>
        </r>
        <r>
          <rPr>
            <sz val="8"/>
            <color indexed="81"/>
            <rFont val="Tahoma"/>
            <charset val="1"/>
          </rPr>
          <t xml:space="preserve">
Assumption</t>
        </r>
      </text>
    </comment>
    <comment ref="W73" authorId="0">
      <text>
        <r>
          <rPr>
            <b/>
            <sz val="8"/>
            <color indexed="81"/>
            <rFont val="Tahoma"/>
            <charset val="1"/>
          </rPr>
          <t>Karim Moolani:</t>
        </r>
        <r>
          <rPr>
            <sz val="8"/>
            <color indexed="81"/>
            <rFont val="Tahoma"/>
            <charset val="1"/>
          </rPr>
          <t xml:space="preserve">
Assumption</t>
        </r>
      </text>
    </comment>
    <comment ref="V74" authorId="0">
      <text>
        <r>
          <rPr>
            <b/>
            <sz val="8"/>
            <color indexed="81"/>
            <rFont val="Tahoma"/>
            <charset val="1"/>
          </rPr>
          <t>Karim Moolani:</t>
        </r>
        <r>
          <rPr>
            <sz val="8"/>
            <color indexed="81"/>
            <rFont val="Tahoma"/>
            <charset val="1"/>
          </rPr>
          <t xml:space="preserve">
Communicated via e-mail</t>
        </r>
      </text>
    </comment>
    <comment ref="V75" authorId="0">
      <text>
        <r>
          <rPr>
            <b/>
            <sz val="8"/>
            <color indexed="81"/>
            <rFont val="Tahoma"/>
            <charset val="1"/>
          </rPr>
          <t>Karim Moolani:</t>
        </r>
        <r>
          <rPr>
            <sz val="8"/>
            <color indexed="81"/>
            <rFont val="Tahoma"/>
            <charset val="1"/>
          </rPr>
          <t xml:space="preserve">
Unclear on Invite</t>
        </r>
      </text>
    </comment>
    <comment ref="W75" authorId="0">
      <text>
        <r>
          <rPr>
            <b/>
            <sz val="8"/>
            <color indexed="81"/>
            <rFont val="Tahoma"/>
            <charset val="1"/>
          </rPr>
          <t>Karim Moolani:</t>
        </r>
        <r>
          <rPr>
            <sz val="8"/>
            <color indexed="81"/>
            <rFont val="Tahoma"/>
            <charset val="1"/>
          </rPr>
          <t xml:space="preserve">
Unclear on Invite</t>
        </r>
      </text>
    </comment>
    <comment ref="V78" authorId="0">
      <text>
        <r>
          <rPr>
            <b/>
            <sz val="8"/>
            <color indexed="81"/>
            <rFont val="Tahoma"/>
            <charset val="1"/>
          </rPr>
          <t>Karim Moolani:</t>
        </r>
        <r>
          <rPr>
            <sz val="8"/>
            <color indexed="81"/>
            <rFont val="Tahoma"/>
            <charset val="1"/>
          </rPr>
          <t xml:space="preserve">
Communicated verbally</t>
        </r>
      </text>
    </comment>
    <comment ref="W78" authorId="0">
      <text>
        <r>
          <rPr>
            <b/>
            <sz val="8"/>
            <color indexed="81"/>
            <rFont val="Tahoma"/>
            <charset val="1"/>
          </rPr>
          <t>Karim Moolani:</t>
        </r>
        <r>
          <rPr>
            <sz val="8"/>
            <color indexed="81"/>
            <rFont val="Tahoma"/>
            <charset val="1"/>
          </rPr>
          <t xml:space="preserve">
Communicated verbally</t>
        </r>
      </text>
    </comment>
    <comment ref="X78" authorId="0">
      <text>
        <r>
          <rPr>
            <b/>
            <sz val="8"/>
            <color indexed="81"/>
            <rFont val="Tahoma"/>
            <family val="2"/>
          </rPr>
          <t>Karim Moolani:</t>
        </r>
        <r>
          <rPr>
            <sz val="8"/>
            <color indexed="81"/>
            <rFont val="Tahoma"/>
            <family val="2"/>
          </rPr>
          <t xml:space="preserve">
Coming alone</t>
        </r>
      </text>
    </comment>
    <comment ref="V79" authorId="0">
      <text>
        <r>
          <rPr>
            <b/>
            <sz val="8"/>
            <color indexed="81"/>
            <rFont val="Tahoma"/>
            <charset val="1"/>
          </rPr>
          <t>Karim Moolani:</t>
        </r>
        <r>
          <rPr>
            <sz val="8"/>
            <color indexed="81"/>
            <rFont val="Tahoma"/>
            <charset val="1"/>
          </rPr>
          <t xml:space="preserve">
Communicated verbally</t>
        </r>
      </text>
    </comment>
    <comment ref="W79" authorId="0">
      <text>
        <r>
          <rPr>
            <b/>
            <sz val="8"/>
            <color indexed="81"/>
            <rFont val="Tahoma"/>
            <charset val="1"/>
          </rPr>
          <t>Karim Moolani:</t>
        </r>
        <r>
          <rPr>
            <sz val="8"/>
            <color indexed="81"/>
            <rFont val="Tahoma"/>
            <charset val="1"/>
          </rPr>
          <t xml:space="preserve">
Communicated verbally</t>
        </r>
      </text>
    </comment>
    <comment ref="V81" authorId="0">
      <text>
        <r>
          <rPr>
            <b/>
            <sz val="8"/>
            <color indexed="81"/>
            <rFont val="Tahoma"/>
            <charset val="1"/>
          </rPr>
          <t>Karim Moolani:</t>
        </r>
        <r>
          <rPr>
            <sz val="8"/>
            <color indexed="81"/>
            <rFont val="Tahoma"/>
            <charset val="1"/>
          </rPr>
          <t xml:space="preserve">
Communicated verbally</t>
        </r>
      </text>
    </comment>
    <comment ref="W81" authorId="0">
      <text>
        <r>
          <rPr>
            <b/>
            <sz val="8"/>
            <color indexed="81"/>
            <rFont val="Tahoma"/>
            <charset val="1"/>
          </rPr>
          <t>Karim Moolani:</t>
        </r>
        <r>
          <rPr>
            <sz val="8"/>
            <color indexed="81"/>
            <rFont val="Tahoma"/>
            <charset val="1"/>
          </rPr>
          <t xml:space="preserve">
Communicated verbally</t>
        </r>
      </text>
    </comment>
    <comment ref="V82" authorId="0">
      <text>
        <r>
          <rPr>
            <b/>
            <sz val="8"/>
            <color indexed="81"/>
            <rFont val="Tahoma"/>
            <charset val="1"/>
          </rPr>
          <t>Karim Moolani:</t>
        </r>
        <r>
          <rPr>
            <sz val="8"/>
            <color indexed="81"/>
            <rFont val="Tahoma"/>
            <charset val="1"/>
          </rPr>
          <t xml:space="preserve">
Assumption</t>
        </r>
      </text>
    </comment>
    <comment ref="W82" authorId="0">
      <text>
        <r>
          <rPr>
            <b/>
            <sz val="8"/>
            <color indexed="81"/>
            <rFont val="Tahoma"/>
            <charset val="1"/>
          </rPr>
          <t>Karim Moolani:</t>
        </r>
        <r>
          <rPr>
            <sz val="8"/>
            <color indexed="81"/>
            <rFont val="Tahoma"/>
            <charset val="1"/>
          </rPr>
          <t xml:space="preserve">
Assumption</t>
        </r>
      </text>
    </comment>
    <comment ref="V84" authorId="0">
      <text>
        <r>
          <rPr>
            <b/>
            <sz val="8"/>
            <color indexed="81"/>
            <rFont val="Tahoma"/>
            <charset val="1"/>
          </rPr>
          <t>Karim Moolani:</t>
        </r>
        <r>
          <rPr>
            <sz val="8"/>
            <color indexed="81"/>
            <rFont val="Tahoma"/>
            <charset val="1"/>
          </rPr>
          <t xml:space="preserve">
Assumption</t>
        </r>
      </text>
    </comment>
    <comment ref="W84" authorId="0">
      <text>
        <r>
          <rPr>
            <b/>
            <sz val="8"/>
            <color indexed="81"/>
            <rFont val="Tahoma"/>
            <charset val="1"/>
          </rPr>
          <t>Karim Moolani:</t>
        </r>
        <r>
          <rPr>
            <sz val="8"/>
            <color indexed="81"/>
            <rFont val="Tahoma"/>
            <charset val="1"/>
          </rPr>
          <t xml:space="preserve">
Assumption</t>
        </r>
      </text>
    </comment>
    <comment ref="X88" authorId="0">
      <text>
        <r>
          <rPr>
            <b/>
            <sz val="8"/>
            <color indexed="81"/>
            <rFont val="Tahoma"/>
            <family val="2"/>
          </rPr>
          <t>Karim Moolani:</t>
        </r>
        <r>
          <rPr>
            <sz val="8"/>
            <color indexed="81"/>
            <rFont val="Tahoma"/>
            <family val="2"/>
          </rPr>
          <t xml:space="preserve">
Coming alone</t>
        </r>
      </text>
    </comment>
    <comment ref="V101" authorId="0">
      <text>
        <r>
          <rPr>
            <b/>
            <sz val="8"/>
            <color indexed="81"/>
            <rFont val="Tahoma"/>
            <charset val="1"/>
          </rPr>
          <t>Karim Moolani:</t>
        </r>
        <r>
          <rPr>
            <sz val="8"/>
            <color indexed="81"/>
            <rFont val="Tahoma"/>
            <charset val="1"/>
          </rPr>
          <t xml:space="preserve">
Assumption</t>
        </r>
      </text>
    </comment>
    <comment ref="W101" authorId="0">
      <text>
        <r>
          <rPr>
            <b/>
            <sz val="8"/>
            <color indexed="81"/>
            <rFont val="Tahoma"/>
            <charset val="1"/>
          </rPr>
          <t>Karim Moolani:</t>
        </r>
        <r>
          <rPr>
            <sz val="8"/>
            <color indexed="81"/>
            <rFont val="Tahoma"/>
            <charset val="1"/>
          </rPr>
          <t xml:space="preserve">
Assumption</t>
        </r>
      </text>
    </comment>
    <comment ref="V102" authorId="0">
      <text>
        <r>
          <rPr>
            <b/>
            <sz val="8"/>
            <color indexed="81"/>
            <rFont val="Tahoma"/>
            <charset val="1"/>
          </rPr>
          <t>Karim Moolani:</t>
        </r>
        <r>
          <rPr>
            <sz val="8"/>
            <color indexed="81"/>
            <rFont val="Tahoma"/>
            <charset val="1"/>
          </rPr>
          <t xml:space="preserve">
Communicated verbally</t>
        </r>
      </text>
    </comment>
    <comment ref="W102" authorId="0">
      <text>
        <r>
          <rPr>
            <b/>
            <sz val="8"/>
            <color indexed="81"/>
            <rFont val="Tahoma"/>
            <charset val="1"/>
          </rPr>
          <t>Karim Moolani:</t>
        </r>
        <r>
          <rPr>
            <sz val="8"/>
            <color indexed="81"/>
            <rFont val="Tahoma"/>
            <charset val="1"/>
          </rPr>
          <t xml:space="preserve">
Communicated verbally</t>
        </r>
      </text>
    </comment>
    <comment ref="V104" authorId="0">
      <text>
        <r>
          <rPr>
            <b/>
            <sz val="8"/>
            <color indexed="81"/>
            <rFont val="Tahoma"/>
            <charset val="1"/>
          </rPr>
          <t>Karim Moolani:</t>
        </r>
        <r>
          <rPr>
            <sz val="8"/>
            <color indexed="81"/>
            <rFont val="Tahoma"/>
            <charset val="1"/>
          </rPr>
          <t xml:space="preserve">
Communicated verbally</t>
        </r>
      </text>
    </comment>
    <comment ref="W104" authorId="0">
      <text>
        <r>
          <rPr>
            <b/>
            <sz val="8"/>
            <color indexed="81"/>
            <rFont val="Tahoma"/>
            <charset val="1"/>
          </rPr>
          <t>Karim Moolani:</t>
        </r>
        <r>
          <rPr>
            <sz val="8"/>
            <color indexed="81"/>
            <rFont val="Tahoma"/>
            <charset val="1"/>
          </rPr>
          <t xml:space="preserve">
Communicated verbally</t>
        </r>
      </text>
    </comment>
    <comment ref="V105" authorId="0">
      <text>
        <r>
          <rPr>
            <b/>
            <sz val="8"/>
            <color indexed="81"/>
            <rFont val="Tahoma"/>
            <charset val="1"/>
          </rPr>
          <t>Karim Moolani:</t>
        </r>
        <r>
          <rPr>
            <sz val="8"/>
            <color indexed="81"/>
            <rFont val="Tahoma"/>
            <charset val="1"/>
          </rPr>
          <t xml:space="preserve">
Communicated verbally</t>
        </r>
      </text>
    </comment>
    <comment ref="W105" authorId="0">
      <text>
        <r>
          <rPr>
            <b/>
            <sz val="8"/>
            <color indexed="81"/>
            <rFont val="Tahoma"/>
            <charset val="1"/>
          </rPr>
          <t>Karim Moolani:</t>
        </r>
        <r>
          <rPr>
            <sz val="8"/>
            <color indexed="81"/>
            <rFont val="Tahoma"/>
            <charset val="1"/>
          </rPr>
          <t xml:space="preserve">
Communicated verbally</t>
        </r>
      </text>
    </comment>
    <comment ref="X106" authorId="0">
      <text>
        <r>
          <rPr>
            <b/>
            <sz val="8"/>
            <color indexed="81"/>
            <rFont val="Tahoma"/>
            <family val="2"/>
          </rPr>
          <t>Karim Moolani:</t>
        </r>
        <r>
          <rPr>
            <sz val="8"/>
            <color indexed="81"/>
            <rFont val="Tahoma"/>
            <family val="2"/>
          </rPr>
          <t xml:space="preserve">
Coming alone</t>
        </r>
      </text>
    </comment>
    <comment ref="V107" authorId="0">
      <text>
        <r>
          <rPr>
            <b/>
            <sz val="8"/>
            <color indexed="81"/>
            <rFont val="Tahoma"/>
            <charset val="1"/>
          </rPr>
          <t>Karim Moolani:</t>
        </r>
        <r>
          <rPr>
            <sz val="8"/>
            <color indexed="81"/>
            <rFont val="Tahoma"/>
            <charset val="1"/>
          </rPr>
          <t xml:space="preserve">
Communicated verbally</t>
        </r>
      </text>
    </comment>
    <comment ref="W107" authorId="0">
      <text>
        <r>
          <rPr>
            <b/>
            <sz val="8"/>
            <color indexed="81"/>
            <rFont val="Tahoma"/>
            <charset val="1"/>
          </rPr>
          <t>Karim Moolani:</t>
        </r>
        <r>
          <rPr>
            <sz val="8"/>
            <color indexed="81"/>
            <rFont val="Tahoma"/>
            <charset val="1"/>
          </rPr>
          <t xml:space="preserve">
Communicated verbally</t>
        </r>
      </text>
    </comment>
    <comment ref="X107" authorId="0">
      <text>
        <r>
          <rPr>
            <b/>
            <sz val="8"/>
            <color indexed="81"/>
            <rFont val="Tahoma"/>
            <family val="2"/>
          </rPr>
          <t>Karim Moolani:</t>
        </r>
        <r>
          <rPr>
            <sz val="8"/>
            <color indexed="81"/>
            <rFont val="Tahoma"/>
            <family val="2"/>
          </rPr>
          <t xml:space="preserve">
Coming alone</t>
        </r>
      </text>
    </comment>
    <comment ref="V108" authorId="0">
      <text>
        <r>
          <rPr>
            <b/>
            <sz val="8"/>
            <color indexed="81"/>
            <rFont val="Tahoma"/>
            <charset val="1"/>
          </rPr>
          <t>Karim Moolani:</t>
        </r>
        <r>
          <rPr>
            <sz val="8"/>
            <color indexed="81"/>
            <rFont val="Tahoma"/>
            <charset val="1"/>
          </rPr>
          <t xml:space="preserve">
Communicated verbally</t>
        </r>
      </text>
    </comment>
    <comment ref="W108" authorId="0">
      <text>
        <r>
          <rPr>
            <b/>
            <sz val="8"/>
            <color indexed="81"/>
            <rFont val="Tahoma"/>
            <charset val="1"/>
          </rPr>
          <t>Karim Moolani:</t>
        </r>
        <r>
          <rPr>
            <sz val="8"/>
            <color indexed="81"/>
            <rFont val="Tahoma"/>
            <charset val="1"/>
          </rPr>
          <t xml:space="preserve">
Communicated verbally</t>
        </r>
      </text>
    </comment>
    <comment ref="V109" authorId="0">
      <text>
        <r>
          <rPr>
            <b/>
            <sz val="8"/>
            <color indexed="81"/>
            <rFont val="Tahoma"/>
            <charset val="1"/>
          </rPr>
          <t>Karim Moolani:</t>
        </r>
        <r>
          <rPr>
            <sz val="8"/>
            <color indexed="81"/>
            <rFont val="Tahoma"/>
            <charset val="1"/>
          </rPr>
          <t xml:space="preserve">
Communicated verbally</t>
        </r>
      </text>
    </comment>
    <comment ref="W109" authorId="0">
      <text>
        <r>
          <rPr>
            <b/>
            <sz val="8"/>
            <color indexed="81"/>
            <rFont val="Tahoma"/>
            <charset val="1"/>
          </rPr>
          <t>Karim Moolani:</t>
        </r>
        <r>
          <rPr>
            <sz val="8"/>
            <color indexed="81"/>
            <rFont val="Tahoma"/>
            <charset val="1"/>
          </rPr>
          <t xml:space="preserve">
Communicated verbally</t>
        </r>
      </text>
    </comment>
    <comment ref="V110" authorId="0">
      <text>
        <r>
          <rPr>
            <b/>
            <sz val="8"/>
            <color indexed="81"/>
            <rFont val="Tahoma"/>
            <charset val="1"/>
          </rPr>
          <t>Karim Moolani:</t>
        </r>
        <r>
          <rPr>
            <sz val="8"/>
            <color indexed="81"/>
            <rFont val="Tahoma"/>
            <charset val="1"/>
          </rPr>
          <t xml:space="preserve">
Communicated verbally</t>
        </r>
      </text>
    </comment>
    <comment ref="W110" authorId="0">
      <text>
        <r>
          <rPr>
            <b/>
            <sz val="8"/>
            <color indexed="81"/>
            <rFont val="Tahoma"/>
            <charset val="1"/>
          </rPr>
          <t>Karim Moolani:</t>
        </r>
        <r>
          <rPr>
            <sz val="8"/>
            <color indexed="81"/>
            <rFont val="Tahoma"/>
            <charset val="1"/>
          </rPr>
          <t xml:space="preserve">
Communicated verbally</t>
        </r>
      </text>
    </comment>
    <comment ref="V111" authorId="0">
      <text>
        <r>
          <rPr>
            <b/>
            <sz val="8"/>
            <color indexed="81"/>
            <rFont val="Tahoma"/>
            <charset val="1"/>
          </rPr>
          <t>Karim Moolani:</t>
        </r>
        <r>
          <rPr>
            <sz val="8"/>
            <color indexed="81"/>
            <rFont val="Tahoma"/>
            <charset val="1"/>
          </rPr>
          <t xml:space="preserve">
Communicated verbally</t>
        </r>
      </text>
    </comment>
    <comment ref="W111" authorId="0">
      <text>
        <r>
          <rPr>
            <b/>
            <sz val="8"/>
            <color indexed="81"/>
            <rFont val="Tahoma"/>
            <charset val="1"/>
          </rPr>
          <t>Karim Moolani:</t>
        </r>
        <r>
          <rPr>
            <sz val="8"/>
            <color indexed="81"/>
            <rFont val="Tahoma"/>
            <charset val="1"/>
          </rPr>
          <t xml:space="preserve">
Communicated verbally</t>
        </r>
      </text>
    </comment>
    <comment ref="V114" authorId="0">
      <text>
        <r>
          <rPr>
            <b/>
            <sz val="8"/>
            <color indexed="81"/>
            <rFont val="Tahoma"/>
            <charset val="1"/>
          </rPr>
          <t>Karim Moolani:</t>
        </r>
        <r>
          <rPr>
            <sz val="8"/>
            <color indexed="81"/>
            <rFont val="Tahoma"/>
            <charset val="1"/>
          </rPr>
          <t xml:space="preserve">
Communicated verbally</t>
        </r>
      </text>
    </comment>
    <comment ref="W114" authorId="0">
      <text>
        <r>
          <rPr>
            <b/>
            <sz val="8"/>
            <color indexed="81"/>
            <rFont val="Tahoma"/>
            <charset val="1"/>
          </rPr>
          <t>Karim Moolani:</t>
        </r>
        <r>
          <rPr>
            <sz val="8"/>
            <color indexed="81"/>
            <rFont val="Tahoma"/>
            <charset val="1"/>
          </rPr>
          <t xml:space="preserve">
Communicated verbally</t>
        </r>
      </text>
    </comment>
    <comment ref="V115" authorId="0">
      <text>
        <r>
          <rPr>
            <b/>
            <sz val="8"/>
            <color indexed="81"/>
            <rFont val="Tahoma"/>
            <charset val="1"/>
          </rPr>
          <t>Karim Moolani:</t>
        </r>
        <r>
          <rPr>
            <sz val="8"/>
            <color indexed="81"/>
            <rFont val="Tahoma"/>
            <charset val="1"/>
          </rPr>
          <t xml:space="preserve">
Communicated verbally</t>
        </r>
      </text>
    </comment>
    <comment ref="W115" authorId="0">
      <text>
        <r>
          <rPr>
            <b/>
            <sz val="8"/>
            <color indexed="81"/>
            <rFont val="Tahoma"/>
            <charset val="1"/>
          </rPr>
          <t>Karim Moolani:</t>
        </r>
        <r>
          <rPr>
            <sz val="8"/>
            <color indexed="81"/>
            <rFont val="Tahoma"/>
            <charset val="1"/>
          </rPr>
          <t xml:space="preserve">
Communicated verbally</t>
        </r>
      </text>
    </comment>
    <comment ref="V116" authorId="0">
      <text>
        <r>
          <rPr>
            <b/>
            <sz val="8"/>
            <color indexed="81"/>
            <rFont val="Tahoma"/>
            <charset val="1"/>
          </rPr>
          <t>Karim Moolani:</t>
        </r>
        <r>
          <rPr>
            <sz val="8"/>
            <color indexed="81"/>
            <rFont val="Tahoma"/>
            <charset val="1"/>
          </rPr>
          <t xml:space="preserve">
Communicated verbally</t>
        </r>
      </text>
    </comment>
    <comment ref="W116" authorId="0">
      <text>
        <r>
          <rPr>
            <b/>
            <sz val="8"/>
            <color indexed="81"/>
            <rFont val="Tahoma"/>
            <charset val="1"/>
          </rPr>
          <t>Karim Moolani:</t>
        </r>
        <r>
          <rPr>
            <sz val="8"/>
            <color indexed="81"/>
            <rFont val="Tahoma"/>
            <charset val="1"/>
          </rPr>
          <t xml:space="preserve">
Communicated verbally</t>
        </r>
      </text>
    </comment>
    <comment ref="V117" authorId="0">
      <text>
        <r>
          <rPr>
            <b/>
            <sz val="8"/>
            <color indexed="81"/>
            <rFont val="Tahoma"/>
            <family val="2"/>
          </rPr>
          <t>Karim Moolani:</t>
        </r>
        <r>
          <rPr>
            <sz val="8"/>
            <color indexed="81"/>
            <rFont val="Tahoma"/>
            <family val="2"/>
          </rPr>
          <t xml:space="preserve">
Communicated via e-mail</t>
        </r>
      </text>
    </comment>
    <comment ref="W117" authorId="0">
      <text>
        <r>
          <rPr>
            <b/>
            <sz val="8"/>
            <color indexed="81"/>
            <rFont val="Tahoma"/>
            <family val="2"/>
          </rPr>
          <t>Karim Moolani:</t>
        </r>
        <r>
          <rPr>
            <sz val="8"/>
            <color indexed="81"/>
            <rFont val="Tahoma"/>
            <family val="2"/>
          </rPr>
          <t xml:space="preserve">
Communicated via e-mail</t>
        </r>
      </text>
    </comment>
    <comment ref="X117" authorId="0">
      <text>
        <r>
          <rPr>
            <b/>
            <sz val="8"/>
            <color indexed="81"/>
            <rFont val="Tahoma"/>
            <family val="2"/>
          </rPr>
          <t>Karim Moolani:</t>
        </r>
        <r>
          <rPr>
            <sz val="8"/>
            <color indexed="81"/>
            <rFont val="Tahoma"/>
            <family val="2"/>
          </rPr>
          <t xml:space="preserve">
Nancy is pregnant and unlikely to attend</t>
        </r>
      </text>
    </comment>
    <comment ref="V120" authorId="0">
      <text>
        <r>
          <rPr>
            <b/>
            <sz val="8"/>
            <color indexed="81"/>
            <rFont val="Tahoma"/>
            <charset val="1"/>
          </rPr>
          <t>Karim Moolani:</t>
        </r>
        <r>
          <rPr>
            <sz val="8"/>
            <color indexed="81"/>
            <rFont val="Tahoma"/>
            <charset val="1"/>
          </rPr>
          <t xml:space="preserve">
Communicated verbally</t>
        </r>
      </text>
    </comment>
    <comment ref="W120" authorId="0">
      <text>
        <r>
          <rPr>
            <b/>
            <sz val="8"/>
            <color indexed="81"/>
            <rFont val="Tahoma"/>
            <charset val="1"/>
          </rPr>
          <t>Karim Moolani:</t>
        </r>
        <r>
          <rPr>
            <sz val="8"/>
            <color indexed="81"/>
            <rFont val="Tahoma"/>
            <charset val="1"/>
          </rPr>
          <t xml:space="preserve">
Communicated verbally</t>
        </r>
      </text>
    </comment>
    <comment ref="V123" authorId="0">
      <text>
        <r>
          <rPr>
            <b/>
            <sz val="8"/>
            <color indexed="81"/>
            <rFont val="Tahoma"/>
            <charset val="1"/>
          </rPr>
          <t>Karim Moolani:</t>
        </r>
        <r>
          <rPr>
            <sz val="8"/>
            <color indexed="81"/>
            <rFont val="Tahoma"/>
            <charset val="1"/>
          </rPr>
          <t xml:space="preserve">
Communicated verbally</t>
        </r>
      </text>
    </comment>
    <comment ref="W123" authorId="0">
      <text>
        <r>
          <rPr>
            <b/>
            <sz val="8"/>
            <color indexed="81"/>
            <rFont val="Tahoma"/>
            <charset val="1"/>
          </rPr>
          <t>Karim Moolani:</t>
        </r>
        <r>
          <rPr>
            <sz val="8"/>
            <color indexed="81"/>
            <rFont val="Tahoma"/>
            <charset val="1"/>
          </rPr>
          <t xml:space="preserve">
Communicated verbally</t>
        </r>
      </text>
    </comment>
    <comment ref="V124" authorId="0">
      <text>
        <r>
          <rPr>
            <b/>
            <sz val="8"/>
            <color indexed="81"/>
            <rFont val="Tahoma"/>
            <charset val="1"/>
          </rPr>
          <t>Karim Moolani:</t>
        </r>
        <r>
          <rPr>
            <sz val="8"/>
            <color indexed="81"/>
            <rFont val="Tahoma"/>
            <charset val="1"/>
          </rPr>
          <t xml:space="preserve">
Communicated verbally</t>
        </r>
      </text>
    </comment>
    <comment ref="W124" authorId="0">
      <text>
        <r>
          <rPr>
            <b/>
            <sz val="8"/>
            <color indexed="81"/>
            <rFont val="Tahoma"/>
            <charset val="1"/>
          </rPr>
          <t>Karim Moolani:</t>
        </r>
        <r>
          <rPr>
            <sz val="8"/>
            <color indexed="81"/>
            <rFont val="Tahoma"/>
            <charset val="1"/>
          </rPr>
          <t xml:space="preserve">
Communicated verbally</t>
        </r>
      </text>
    </comment>
    <comment ref="V126" authorId="0">
      <text>
        <r>
          <rPr>
            <b/>
            <sz val="8"/>
            <color indexed="81"/>
            <rFont val="Tahoma"/>
            <family val="2"/>
          </rPr>
          <t>Karim Moolani:</t>
        </r>
        <r>
          <rPr>
            <sz val="8"/>
            <color indexed="81"/>
            <rFont val="Tahoma"/>
            <family val="2"/>
          </rPr>
          <t xml:space="preserve">
Communicated via e-mail</t>
        </r>
      </text>
    </comment>
    <comment ref="W126" authorId="0">
      <text>
        <r>
          <rPr>
            <b/>
            <sz val="8"/>
            <color indexed="81"/>
            <rFont val="Tahoma"/>
            <family val="2"/>
          </rPr>
          <t>Karim Moolani:</t>
        </r>
        <r>
          <rPr>
            <sz val="8"/>
            <color indexed="81"/>
            <rFont val="Tahoma"/>
            <family val="2"/>
          </rPr>
          <t xml:space="preserve">
Communicated via e-mail</t>
        </r>
      </text>
    </comment>
    <comment ref="V127" authorId="0">
      <text>
        <r>
          <rPr>
            <b/>
            <sz val="8"/>
            <color indexed="81"/>
            <rFont val="Tahoma"/>
            <family val="2"/>
          </rPr>
          <t>Karim Moolani:</t>
        </r>
        <r>
          <rPr>
            <sz val="8"/>
            <color indexed="81"/>
            <rFont val="Tahoma"/>
            <family val="2"/>
          </rPr>
          <t xml:space="preserve">
Communicated via e-mail</t>
        </r>
      </text>
    </comment>
    <comment ref="W127" authorId="0">
      <text>
        <r>
          <rPr>
            <b/>
            <sz val="8"/>
            <color indexed="81"/>
            <rFont val="Tahoma"/>
            <family val="2"/>
          </rPr>
          <t>Karim Moolani:</t>
        </r>
        <r>
          <rPr>
            <sz val="8"/>
            <color indexed="81"/>
            <rFont val="Tahoma"/>
            <family val="2"/>
          </rPr>
          <t xml:space="preserve">
Communicated via e-mail</t>
        </r>
      </text>
    </comment>
    <comment ref="V134" authorId="0">
      <text>
        <r>
          <rPr>
            <b/>
            <sz val="8"/>
            <color indexed="81"/>
            <rFont val="Tahoma"/>
            <charset val="1"/>
          </rPr>
          <t>Karim Moolani:</t>
        </r>
        <r>
          <rPr>
            <sz val="8"/>
            <color indexed="81"/>
            <rFont val="Tahoma"/>
            <charset val="1"/>
          </rPr>
          <t xml:space="preserve">
Assumption</t>
        </r>
      </text>
    </comment>
    <comment ref="W134" authorId="0">
      <text>
        <r>
          <rPr>
            <b/>
            <sz val="8"/>
            <color indexed="81"/>
            <rFont val="Tahoma"/>
            <charset val="1"/>
          </rPr>
          <t>Karim Moolani:</t>
        </r>
        <r>
          <rPr>
            <sz val="8"/>
            <color indexed="81"/>
            <rFont val="Tahoma"/>
            <charset val="1"/>
          </rPr>
          <t xml:space="preserve">
Assumption</t>
        </r>
      </text>
    </comment>
    <comment ref="V135" authorId="0">
      <text>
        <r>
          <rPr>
            <b/>
            <sz val="8"/>
            <color indexed="81"/>
            <rFont val="Tahoma"/>
            <family val="2"/>
          </rPr>
          <t>Karim Moolani:</t>
        </r>
        <r>
          <rPr>
            <sz val="8"/>
            <color indexed="81"/>
            <rFont val="Tahoma"/>
            <family val="2"/>
          </rPr>
          <t xml:space="preserve">
Communicated via e-mail</t>
        </r>
      </text>
    </comment>
    <comment ref="W135" authorId="0">
      <text>
        <r>
          <rPr>
            <b/>
            <sz val="8"/>
            <color indexed="81"/>
            <rFont val="Tahoma"/>
            <family val="2"/>
          </rPr>
          <t>Karim Moolani:</t>
        </r>
        <r>
          <rPr>
            <sz val="8"/>
            <color indexed="81"/>
            <rFont val="Tahoma"/>
            <family val="2"/>
          </rPr>
          <t xml:space="preserve">
Communicated via e-mail</t>
        </r>
      </text>
    </comment>
    <comment ref="V136" authorId="0">
      <text>
        <r>
          <rPr>
            <b/>
            <sz val="8"/>
            <color indexed="81"/>
            <rFont val="Tahoma"/>
            <charset val="1"/>
          </rPr>
          <t>Karim Moolani:</t>
        </r>
        <r>
          <rPr>
            <sz val="8"/>
            <color indexed="81"/>
            <rFont val="Tahoma"/>
            <charset val="1"/>
          </rPr>
          <t xml:space="preserve">
Communicated verbally</t>
        </r>
      </text>
    </comment>
    <comment ref="W136" authorId="0">
      <text>
        <r>
          <rPr>
            <b/>
            <sz val="8"/>
            <color indexed="81"/>
            <rFont val="Tahoma"/>
            <charset val="1"/>
          </rPr>
          <t>Karim Moolani:</t>
        </r>
        <r>
          <rPr>
            <sz val="8"/>
            <color indexed="81"/>
            <rFont val="Tahoma"/>
            <charset val="1"/>
          </rPr>
          <t xml:space="preserve">
Communicated verbally</t>
        </r>
      </text>
    </comment>
    <comment ref="V144" authorId="0">
      <text>
        <r>
          <rPr>
            <b/>
            <sz val="8"/>
            <color indexed="81"/>
            <rFont val="Tahoma"/>
            <charset val="1"/>
          </rPr>
          <t>Karim Moolani:</t>
        </r>
        <r>
          <rPr>
            <sz val="8"/>
            <color indexed="81"/>
            <rFont val="Tahoma"/>
            <charset val="1"/>
          </rPr>
          <t xml:space="preserve">
Communicated verbally</t>
        </r>
      </text>
    </comment>
    <comment ref="W144" authorId="0">
      <text>
        <r>
          <rPr>
            <b/>
            <sz val="8"/>
            <color indexed="81"/>
            <rFont val="Tahoma"/>
            <charset val="1"/>
          </rPr>
          <t>Karim Moolani:</t>
        </r>
        <r>
          <rPr>
            <sz val="8"/>
            <color indexed="81"/>
            <rFont val="Tahoma"/>
            <charset val="1"/>
          </rPr>
          <t xml:space="preserve">
Communicated verbally</t>
        </r>
      </text>
    </comment>
  </commentList>
</comments>
</file>

<file path=xl/comments2.xml><?xml version="1.0" encoding="utf-8"?>
<comments xmlns="http://schemas.openxmlformats.org/spreadsheetml/2006/main">
  <authors>
    <author>Karim Moolani</author>
  </authors>
  <commentList>
    <comment ref="I8" authorId="0">
      <text>
        <r>
          <rPr>
            <b/>
            <sz val="8"/>
            <color indexed="81"/>
            <rFont val="Tahoma"/>
            <family val="2"/>
          </rPr>
          <t>Karim Moolani:</t>
        </r>
        <r>
          <rPr>
            <sz val="8"/>
            <color indexed="81"/>
            <rFont val="Tahoma"/>
            <family val="2"/>
          </rPr>
          <t xml:space="preserve">
includes tax and service charge</t>
        </r>
      </text>
    </comment>
    <comment ref="I9" authorId="0">
      <text>
        <r>
          <rPr>
            <b/>
            <sz val="8"/>
            <color indexed="81"/>
            <rFont val="Tahoma"/>
            <family val="2"/>
          </rPr>
          <t>Karim Moolani:</t>
        </r>
        <r>
          <rPr>
            <sz val="8"/>
            <color indexed="81"/>
            <rFont val="Tahoma"/>
            <family val="2"/>
          </rPr>
          <t xml:space="preserve">
includes tax and service charge</t>
        </r>
      </text>
    </comment>
    <comment ref="I10" authorId="0">
      <text>
        <r>
          <rPr>
            <b/>
            <sz val="8"/>
            <color indexed="81"/>
            <rFont val="Tahoma"/>
            <family val="2"/>
          </rPr>
          <t>Karim Moolani:</t>
        </r>
        <r>
          <rPr>
            <sz val="8"/>
            <color indexed="81"/>
            <rFont val="Tahoma"/>
            <family val="2"/>
          </rPr>
          <t xml:space="preserve">
includes tax and service charge</t>
        </r>
      </text>
    </comment>
    <comment ref="I11" authorId="0">
      <text>
        <r>
          <rPr>
            <b/>
            <sz val="8"/>
            <color indexed="81"/>
            <rFont val="Tahoma"/>
            <family val="2"/>
          </rPr>
          <t>Karim Moolani:</t>
        </r>
        <r>
          <rPr>
            <sz val="8"/>
            <color indexed="81"/>
            <rFont val="Tahoma"/>
            <family val="2"/>
          </rPr>
          <t xml:space="preserve">
includes tax and service charge</t>
        </r>
      </text>
    </comment>
    <comment ref="I16" authorId="0">
      <text>
        <r>
          <rPr>
            <b/>
            <sz val="8"/>
            <color indexed="81"/>
            <rFont val="Tahoma"/>
            <family val="2"/>
          </rPr>
          <t>Karim Moolani:</t>
        </r>
        <r>
          <rPr>
            <sz val="8"/>
            <color indexed="81"/>
            <rFont val="Tahoma"/>
            <family val="2"/>
          </rPr>
          <t xml:space="preserve">
includes tax and service charge</t>
        </r>
      </text>
    </comment>
    <comment ref="I17" authorId="0">
      <text>
        <r>
          <rPr>
            <b/>
            <sz val="8"/>
            <color indexed="81"/>
            <rFont val="Tahoma"/>
            <family val="2"/>
          </rPr>
          <t>Karim Moolani:</t>
        </r>
        <r>
          <rPr>
            <sz val="8"/>
            <color indexed="81"/>
            <rFont val="Tahoma"/>
            <family val="2"/>
          </rPr>
          <t xml:space="preserve">
includes tax and service charge</t>
        </r>
      </text>
    </comment>
  </commentList>
</comments>
</file>

<file path=xl/sharedStrings.xml><?xml version="1.0" encoding="utf-8"?>
<sst xmlns="http://schemas.openxmlformats.org/spreadsheetml/2006/main" count="3170" uniqueCount="1229">
  <si>
    <t>Guest/Spouse</t>
  </si>
  <si>
    <t>Children</t>
  </si>
  <si>
    <t>Alan</t>
  </si>
  <si>
    <t>Levy</t>
  </si>
  <si>
    <t>Lisa Pyott</t>
  </si>
  <si>
    <t>Juliana Vertichio</t>
  </si>
  <si>
    <t>Teddi Diamond</t>
  </si>
  <si>
    <t>Attendance</t>
  </si>
  <si>
    <t>Jo-Ann</t>
  </si>
  <si>
    <t>Stan Cohen</t>
  </si>
  <si>
    <t>Tommy Romagni</t>
  </si>
  <si>
    <t>Suzy Cohen</t>
  </si>
  <si>
    <t>Hadley Cohen</t>
  </si>
  <si>
    <t>Robert Cohen</t>
  </si>
  <si>
    <t>Guest</t>
  </si>
  <si>
    <t>Taylor Scheffing</t>
  </si>
  <si>
    <t>Matt Wright</t>
  </si>
  <si>
    <t>Nessim Mezrahi</t>
  </si>
  <si>
    <t>Relationship</t>
  </si>
  <si>
    <t>Bride's Family</t>
  </si>
  <si>
    <t>Kelly Levy</t>
  </si>
  <si>
    <t>Wanda Levy</t>
  </si>
  <si>
    <t>Irene Levy</t>
  </si>
  <si>
    <t>Greg Goldstein</t>
  </si>
  <si>
    <t>Tisha Levy</t>
  </si>
  <si>
    <t>Local</t>
  </si>
  <si>
    <t>Travel</t>
  </si>
  <si>
    <t>Amy Gottlieb</t>
  </si>
  <si>
    <t>Local/Travel</t>
  </si>
  <si>
    <t>Groom's Family</t>
  </si>
  <si>
    <t>Naz Moolani</t>
  </si>
  <si>
    <t>Daven Shastri</t>
  </si>
  <si>
    <t>Gul Adat</t>
  </si>
  <si>
    <t>Zaitun Giga</t>
  </si>
  <si>
    <t>Nashir Moolani</t>
  </si>
  <si>
    <t>Karima Adat</t>
  </si>
  <si>
    <t>Amman Adat</t>
  </si>
  <si>
    <t>Zubair Talib</t>
  </si>
  <si>
    <t>Bride's Friends</t>
  </si>
  <si>
    <t>Neil Waldman</t>
  </si>
  <si>
    <t>Brendan Kling</t>
  </si>
  <si>
    <t>Brie Waldman</t>
  </si>
  <si>
    <t>Olli Hallowes</t>
  </si>
  <si>
    <t>Mike Servetnik</t>
  </si>
  <si>
    <t>Tori Holmes</t>
  </si>
  <si>
    <t>Bride's Co-workers</t>
  </si>
  <si>
    <t>Jared Hutter</t>
  </si>
  <si>
    <t>Jordan Tamchin</t>
  </si>
  <si>
    <t>Expected</t>
  </si>
  <si>
    <t>#</t>
  </si>
  <si>
    <t>Total</t>
  </si>
  <si>
    <t>Bride's Parent's Friends</t>
  </si>
  <si>
    <t>Robin Goldstein</t>
  </si>
  <si>
    <t>Levy-Moolani Wedding</t>
  </si>
  <si>
    <t>Guestlist</t>
  </si>
  <si>
    <t>Marty Goldblatt</t>
  </si>
  <si>
    <t>Len Oshinsky</t>
  </si>
  <si>
    <t>Jules Ast</t>
  </si>
  <si>
    <t>Scott Reiter</t>
  </si>
  <si>
    <t>Lenny Ostroff</t>
  </si>
  <si>
    <t>Jay Finkelstein</t>
  </si>
  <si>
    <t>Jerry Dagen</t>
  </si>
  <si>
    <t>Groom's Friends</t>
  </si>
  <si>
    <t>Kara McGlynn</t>
  </si>
  <si>
    <t>Shelly Ghai</t>
  </si>
  <si>
    <t>Lisa Skapinker</t>
  </si>
  <si>
    <t>Groom's Co-Workers</t>
  </si>
  <si>
    <t>Masiela Lusha</t>
  </si>
  <si>
    <t>Juliana White</t>
  </si>
  <si>
    <t>Sarah Virro</t>
  </si>
  <si>
    <t>Frances Cruz</t>
  </si>
  <si>
    <t>Nancy Al-Sabawi</t>
  </si>
  <si>
    <t>Farah Esmail</t>
  </si>
  <si>
    <t>Lindsay []</t>
  </si>
  <si>
    <t>Chandani</t>
  </si>
  <si>
    <t>Groom's Parent's Friends</t>
  </si>
  <si>
    <t>Natalie Deschamps</t>
  </si>
  <si>
    <t>Vanessa []</t>
  </si>
  <si>
    <t>Address 1</t>
  </si>
  <si>
    <t>City</t>
  </si>
  <si>
    <t>State</t>
  </si>
  <si>
    <t>Zip Code</t>
  </si>
  <si>
    <t>Country</t>
  </si>
  <si>
    <t>26 Blackwell Court</t>
  </si>
  <si>
    <t>Markham</t>
  </si>
  <si>
    <t>Ontario</t>
  </si>
  <si>
    <t>L3R 0C5</t>
  </si>
  <si>
    <t>Canada</t>
  </si>
  <si>
    <t>New York</t>
  </si>
  <si>
    <t>United States</t>
  </si>
  <si>
    <t>45 Loweswater Avenue</t>
  </si>
  <si>
    <t>Unionville</t>
  </si>
  <si>
    <t>L3R 7W8</t>
  </si>
  <si>
    <t>1320 Corley Drive North</t>
  </si>
  <si>
    <t>London</t>
  </si>
  <si>
    <t>N6G 4K5</t>
  </si>
  <si>
    <t>Toronto</t>
  </si>
  <si>
    <t>M5C 3H8</t>
  </si>
  <si>
    <t>Tina Lee</t>
  </si>
  <si>
    <t>505 Blue Jay Drive Unit 37</t>
  </si>
  <si>
    <t>N5X 4K7</t>
  </si>
  <si>
    <t>849 S. Ogden Drive</t>
  </si>
  <si>
    <t>Los Angeles</t>
  </si>
  <si>
    <t>California</t>
  </si>
  <si>
    <t>33 Charles Street East, Unit 3904</t>
  </si>
  <si>
    <t>M4Y 0A2</t>
  </si>
  <si>
    <t>8580 N. Lake Dasha Dr.</t>
  </si>
  <si>
    <t>Plantation</t>
  </si>
  <si>
    <t>Florida</t>
  </si>
  <si>
    <t>Kate Bucciarelli</t>
  </si>
  <si>
    <t>3060 N. 34th St.</t>
  </si>
  <si>
    <t>Hollywood</t>
  </si>
  <si>
    <t>10575 E. Key Drive</t>
  </si>
  <si>
    <t>Boca Raton</t>
  </si>
  <si>
    <t>9082 Vineyard Lake Dr.</t>
  </si>
  <si>
    <t>10889 Blue Palm St.</t>
  </si>
  <si>
    <t>Eric Sivin</t>
  </si>
  <si>
    <t>10100 SW 3rd St.</t>
  </si>
  <si>
    <t>15030 Featherstone Way</t>
  </si>
  <si>
    <t>Davie</t>
  </si>
  <si>
    <t>1263 Manor Drive South</t>
  </si>
  <si>
    <t>Weston</t>
  </si>
  <si>
    <t>2905 Oak Park Circle</t>
  </si>
  <si>
    <t>Ft. Lauderdale</t>
  </si>
  <si>
    <t>125 Briar Hill Drive</t>
  </si>
  <si>
    <t>Scotch Plaines</t>
  </si>
  <si>
    <t>New Jersey</t>
  </si>
  <si>
    <t>07076</t>
  </si>
  <si>
    <t>2772 Pinehurst</t>
  </si>
  <si>
    <t>2719 Pinehurst</t>
  </si>
  <si>
    <t>Norman Moskowitz</t>
  </si>
  <si>
    <t>3900 Island Blvd Apt. 205</t>
  </si>
  <si>
    <t>Aventura</t>
  </si>
  <si>
    <t>1703  NE 5th St.</t>
  </si>
  <si>
    <t>134 East 22nd Street Apt. 206</t>
  </si>
  <si>
    <t xml:space="preserve"> 211 West 56th Street Apt. 33F </t>
  </si>
  <si>
    <t>425 1st Street Apt. 3201</t>
  </si>
  <si>
    <t>33 Lombard St Suite 4201</t>
  </si>
  <si>
    <t>San Francisco</t>
  </si>
  <si>
    <t>60 West 23rd Street, Apt. 1115</t>
  </si>
  <si>
    <t>214 Sienna Park Court SW</t>
  </si>
  <si>
    <t>Calgary</t>
  </si>
  <si>
    <t>Alberta</t>
  </si>
  <si>
    <t>T3H 3L6</t>
  </si>
  <si>
    <t>Naseem Habib</t>
  </si>
  <si>
    <t>Faheem []</t>
  </si>
  <si>
    <t>Gulshan Dewji</t>
  </si>
  <si>
    <t>Maria Jaffer</t>
  </si>
  <si>
    <t>Shirin Manji</t>
  </si>
  <si>
    <t>Susan Zabrowsky</t>
  </si>
  <si>
    <t>Raihana Adat</t>
  </si>
  <si>
    <t>Invited</t>
  </si>
  <si>
    <t>Kay Levy</t>
  </si>
  <si>
    <t>436 1/2 N. Sierra Bonita Ave</t>
  </si>
  <si>
    <t>11715 Chenault Street, Apt. 301</t>
  </si>
  <si>
    <t>2700 Neilson Way Apt. 1732</t>
  </si>
  <si>
    <t>Santa Monica</t>
  </si>
  <si>
    <t>11645 Montana Avenue Apt. 232</t>
  </si>
  <si>
    <t>180 Bloor Street West Suite 1000</t>
  </si>
  <si>
    <t>M5S 2V6</t>
  </si>
  <si>
    <t>12 Hamills Crescent</t>
  </si>
  <si>
    <t>Richmond Hill</t>
  </si>
  <si>
    <t>L4S 1C1</t>
  </si>
  <si>
    <t>57 Sullivan Apt. 3</t>
  </si>
  <si>
    <t>Jorge Conde</t>
  </si>
  <si>
    <t>50 Woodbine Road</t>
  </si>
  <si>
    <t>Belmont</t>
  </si>
  <si>
    <t>Massachusetts</t>
  </si>
  <si>
    <t>02478</t>
  </si>
  <si>
    <t>7425 Farralone Avenue</t>
  </si>
  <si>
    <t>Canoga Park</t>
  </si>
  <si>
    <t>342 N. Orange Grove Avenue</t>
  </si>
  <si>
    <t>Pembroke Pines</t>
  </si>
  <si>
    <t>33026</t>
  </si>
  <si>
    <t>1300 St. Charles Place Apt. 314</t>
  </si>
  <si>
    <t>1025 Elderberry Drive</t>
  </si>
  <si>
    <t>33327</t>
  </si>
  <si>
    <t>1041 Fairfax Lane</t>
  </si>
  <si>
    <t>33326</t>
  </si>
  <si>
    <t>46 Whitehead Circle</t>
  </si>
  <si>
    <t>Julio Rincon</t>
  </si>
  <si>
    <t>Norma Orovitz</t>
  </si>
  <si>
    <t>Riley Orovitz</t>
  </si>
  <si>
    <t xml:space="preserve">303 W. 21st St. Apt 2A </t>
  </si>
  <si>
    <t xml:space="preserve">100 South Eola Dr. Unit 911 </t>
  </si>
  <si>
    <t>Orlando</t>
  </si>
  <si>
    <t xml:space="preserve">340 Newts Crossing </t>
  </si>
  <si>
    <t>Vilas</t>
  </si>
  <si>
    <t>28692</t>
  </si>
  <si>
    <t>Boynton Beach</t>
  </si>
  <si>
    <t>33437</t>
  </si>
  <si>
    <t>La Quinta</t>
  </si>
  <si>
    <t>92253</t>
  </si>
  <si>
    <t>79725 Northwood</t>
  </si>
  <si>
    <t>Santa Rosa</t>
  </si>
  <si>
    <t>95405</t>
  </si>
  <si>
    <t>2535 Eastmoor Drive</t>
  </si>
  <si>
    <t>33322</t>
  </si>
  <si>
    <t>Cindy Sferra</t>
  </si>
  <si>
    <t>9561 NW 16th Street</t>
  </si>
  <si>
    <t>10003</t>
  </si>
  <si>
    <t>43 5th Avenue Apt. 6E</t>
  </si>
  <si>
    <t>Midland</t>
  </si>
  <si>
    <t>79702</t>
  </si>
  <si>
    <t>PO Box 2531</t>
  </si>
  <si>
    <t>Ojai</t>
  </si>
  <si>
    <t>93023</t>
  </si>
  <si>
    <t>90402</t>
  </si>
  <si>
    <t>11804 Silver Spur</t>
  </si>
  <si>
    <t>348 11th Street</t>
  </si>
  <si>
    <t>Santa Barbara</t>
  </si>
  <si>
    <t>93109</t>
  </si>
  <si>
    <t>625 Flora Vista Drive</t>
  </si>
  <si>
    <t>Temecula</t>
  </si>
  <si>
    <t>92591</t>
  </si>
  <si>
    <t>42175 Chestnut Drive</t>
  </si>
  <si>
    <t>33433</t>
  </si>
  <si>
    <t>23035 L'Ermitage Circle</t>
  </si>
  <si>
    <t>5330 Vernio Lane</t>
  </si>
  <si>
    <t>400 S. 14th St. Apt. 905</t>
  </si>
  <si>
    <t>St. Louis</t>
  </si>
  <si>
    <t>Missouri</t>
  </si>
  <si>
    <t>North Carolina</t>
  </si>
  <si>
    <t>Texas</t>
  </si>
  <si>
    <t>5527 Whitley Park Terrace</t>
  </si>
  <si>
    <t>Bethesda</t>
  </si>
  <si>
    <t>20814</t>
  </si>
  <si>
    <t>9120 Kittery Lane</t>
  </si>
  <si>
    <t>20817</t>
  </si>
  <si>
    <t>Maryland</t>
  </si>
  <si>
    <t>Bay Harbor</t>
  </si>
  <si>
    <t>33154</t>
  </si>
  <si>
    <t>9300 W. Bay Harbor Drive Apt. 2A</t>
  </si>
  <si>
    <t>Brooklyn</t>
  </si>
  <si>
    <t>11215</t>
  </si>
  <si>
    <t>837 Carroll Street Apt. 1B</t>
  </si>
  <si>
    <t>Sasan Solemani</t>
  </si>
  <si>
    <t>Mike Sinkula</t>
  </si>
  <si>
    <t xml:space="preserve">154 E 29th St. Apt. 14A </t>
  </si>
  <si>
    <t>404 West 22nd Street, Apt. 3</t>
  </si>
  <si>
    <t>N/A</t>
  </si>
  <si>
    <t>Kosma Melodou 11</t>
  </si>
  <si>
    <t>Athens</t>
  </si>
  <si>
    <t>Greece</t>
  </si>
  <si>
    <t>Rehearsal Dinner</t>
  </si>
  <si>
    <t>Siara Giga</t>
  </si>
  <si>
    <t>Budget</t>
  </si>
  <si>
    <t>Units</t>
  </si>
  <si>
    <t>Photographer</t>
  </si>
  <si>
    <t>Reception</t>
  </si>
  <si>
    <t>Sunday Brunch</t>
  </si>
  <si>
    <t>Dress</t>
  </si>
  <si>
    <t>Hair</t>
  </si>
  <si>
    <t>Makeup</t>
  </si>
  <si>
    <t>Pre-Event</t>
  </si>
  <si>
    <t>Wedding Invites</t>
  </si>
  <si>
    <t>Gift Bags</t>
  </si>
  <si>
    <t>Bride and Groom</t>
  </si>
  <si>
    <t>Karim</t>
  </si>
  <si>
    <t>Dana Levy</t>
  </si>
  <si>
    <t>912 N Croft Ave Apt. 101</t>
  </si>
  <si>
    <t>175 Cumberland Street Apt. 1204</t>
  </si>
  <si>
    <t>M5R 3M9</t>
  </si>
  <si>
    <t>Questions To Ask</t>
  </si>
  <si>
    <t>Vendor #1</t>
  </si>
  <si>
    <t>Vendor #2</t>
  </si>
  <si>
    <t>Vendor #3</t>
  </si>
  <si>
    <t>Vendor #4</t>
  </si>
  <si>
    <t>Vendor #5</t>
  </si>
  <si>
    <t>Vendor #6</t>
  </si>
  <si>
    <t>What is your style of photography?  Formal, photo-journalistic, artistic, candid, traditional, etc?</t>
  </si>
  <si>
    <t>Do you shoot in both color and black and white?</t>
  </si>
  <si>
    <t>Do you use film or digital cameras?</t>
  </si>
  <si>
    <t>Can you do airbrushing or color changes to pictures?</t>
  </si>
  <si>
    <t>Will you be the actual person photographing my wedding?  Who else will be with you on that day?</t>
  </si>
  <si>
    <t>Have you ever done a wedding at my venue?</t>
  </si>
  <si>
    <t>Can you arrive at my home or at the venue to take pictures as I get ready?</t>
  </si>
  <si>
    <t>Can I have input into what types of pictures are taken?</t>
  </si>
  <si>
    <t>What will my package include?  Engagement pictures, enlargements, bridal album, parent albums, etc?</t>
  </si>
  <si>
    <t>Will I get to keep the proofs?</t>
  </si>
  <si>
    <t>Do you give me a CD with my proofs or offer them online?</t>
  </si>
  <si>
    <t>How much will it cost if I need you for extra hours?</t>
  </si>
  <si>
    <t>How much input will I have in putting together my album?</t>
  </si>
  <si>
    <t>How soon after the wedding will the proofs and albums be ready?</t>
  </si>
  <si>
    <t>How long have you been making wedding arrangements?</t>
  </si>
  <si>
    <t>What style do you specialize in -- modern, traditional, romantic, etc.?</t>
  </si>
  <si>
    <t>Can you work within my budget?</t>
  </si>
  <si>
    <t>Are you familiar with my ceremony and reception location?  Have you done any weddings there?</t>
  </si>
  <si>
    <t>How do you charge for your services -- a flat fee or per-item fee?</t>
  </si>
  <si>
    <t>If there is a per-item fee, what is the cost of each item: bridal bouquet, bridesmaid bouquets, boutonnieres, centerpieces, etc.?</t>
  </si>
  <si>
    <t>Can the florist provide additional items like an aisle runner, candles or votives, candlestick holders, trellises, potted plants, pedestals, a chuppah, etc.?</t>
  </si>
  <si>
    <t>What flowers in my color scheme are in season and will be available at the time of my wedding?</t>
  </si>
  <si>
    <t xml:space="preserve">What type of centerpieces will look best in the reception room?  </t>
  </si>
  <si>
    <t>What type of flowers / decoration will be used during the ceremony? Cocktail hour?</t>
  </si>
  <si>
    <t>Can you reuse flowers from my ceremony for my reception?  Will the florist move them to the new location?  Is there an extra fee for this?</t>
  </si>
  <si>
    <t>Will you provide extra centerpieces for the foyer or front hall, or bathrooms?</t>
  </si>
  <si>
    <t>Who will actually be making my arrangements?  Can I see pictures of their
work?</t>
  </si>
  <si>
    <t>Can I change my order if I have another idea? What's the cut off date for changes?</t>
  </si>
  <si>
    <t>What time will the flowers be delivered to each location?</t>
  </si>
  <si>
    <t>Will the florist make a sample bouquet and centerpiece for me to see?</t>
  </si>
  <si>
    <t>How far in advance will they make my bouquet and centerpieces?</t>
  </si>
  <si>
    <t>Will the florist deliver flowers for the wedding and / or spend time at the site setting up and making sure everything is in order?  Will they distribute flowers?  If not, who will oversee the set up and handle any issues that may arise on the day of my wedding?</t>
  </si>
  <si>
    <t>How many weddings will the florist do on the same day/weekend as mine?</t>
  </si>
  <si>
    <t>Can you preserve my bouquet after the wedding?</t>
  </si>
  <si>
    <t>How far in advance do you set up for the ceremony &amp; reception site?</t>
  </si>
  <si>
    <t>What is your delivery policy?</t>
  </si>
  <si>
    <t>What is your payment policy?</t>
  </si>
  <si>
    <t>What forms of payment are accepted?</t>
  </si>
  <si>
    <t>What is your cancellation/refund policy?</t>
  </si>
  <si>
    <t>Are there any additional fees that we haven’t discussed (delivery or set-up)?</t>
  </si>
  <si>
    <t>Florist</t>
  </si>
  <si>
    <t>What genre of music do associate most with?</t>
  </si>
  <si>
    <t>How many people are in your band / company?</t>
  </si>
  <si>
    <t>Who will be the MC at my wedding?</t>
  </si>
  <si>
    <t>How many years experience do they have in this?</t>
  </si>
  <si>
    <t>How do you arrange to take breaks, eat, etc?</t>
  </si>
  <si>
    <t>Will music be played during these breaks?</t>
  </si>
  <si>
    <t>Are you familiar with and able to play the songs that I have selected for my wedding?</t>
  </si>
  <si>
    <t>Do you have a sample CD of your music?</t>
  </si>
  <si>
    <t>Will you be performing in any showcases that I can come to?</t>
  </si>
  <si>
    <t>What do you do if a band member gets sick or cannot come the day of my wedding?</t>
  </si>
  <si>
    <t>Will you be playing the music for my ceremony?</t>
  </si>
  <si>
    <t>Will you be playing the music for my cocktail hour?</t>
  </si>
  <si>
    <t>How much time do you need before the wedding to get set up?</t>
  </si>
  <si>
    <t>Are you familiar with my venue?  Have you played there?</t>
  </si>
  <si>
    <t>Do you have any special requirements as far as the venue is concerned (size of room, energy sources, etc.)?</t>
  </si>
  <si>
    <t>Music</t>
  </si>
  <si>
    <t>Martinez</t>
  </si>
  <si>
    <t>Alain</t>
  </si>
  <si>
    <t>LuvRox</t>
  </si>
  <si>
    <t>RoyLlera</t>
  </si>
  <si>
    <t>Adagion</t>
  </si>
  <si>
    <t>Ambrosio</t>
  </si>
  <si>
    <t>Engagement Pictures</t>
  </si>
  <si>
    <t>All Saturday (getting ready)</t>
  </si>
  <si>
    <t>12 x 12 or 9.5x13</t>
  </si>
  <si>
    <t>3 Parents Albums</t>
  </si>
  <si>
    <t>Online Proofing</t>
  </si>
  <si>
    <t>Guest Signature Book</t>
  </si>
  <si>
    <t>Contact #</t>
  </si>
  <si>
    <t>305-534-5099
305-321-0355</t>
  </si>
  <si>
    <t>305-759-2600</t>
  </si>
  <si>
    <t>646-275-9745</t>
  </si>
  <si>
    <t>954-300-1588</t>
  </si>
  <si>
    <t>786-888-9111</t>
  </si>
  <si>
    <t>Libido</t>
  </si>
  <si>
    <t>PowerHouse</t>
  </si>
  <si>
    <t>Color, convert to B&amp;W as needed</t>
  </si>
  <si>
    <t>100% Digital</t>
  </si>
  <si>
    <t>Photo-journalistic except for family portrait (classic) and bride/groom (natural)</t>
  </si>
  <si>
    <t xml:space="preserve">Yes re-touch + minor touch-ups, also has a thin </t>
  </si>
  <si>
    <t>Yes</t>
  </si>
  <si>
    <t>Other Ritz</t>
  </si>
  <si>
    <t>Yes + Craig</t>
  </si>
  <si>
    <t>Custom or tailored</t>
  </si>
  <si>
    <t>Yes, require a list</t>
  </si>
  <si>
    <t>Online with option for CD flipbook with DVD  that comes with album ($600 for DVD of high res)</t>
  </si>
  <si>
    <t>$300 per hour for each, only need 1 late in the night (Base ends with reception) - customs are 8 hours of coverage, suggest 10 for Jewish wedding</t>
  </si>
  <si>
    <t>Yes, see below</t>
  </si>
  <si>
    <t>Yes, 3 rounds of changes from first draft, one interview pre-album creation</t>
  </si>
  <si>
    <t>Photos 3-4 weeks, album within 8 weeks from when we decide the ones we like</t>
  </si>
  <si>
    <t>$750 for 2 hours and images are included on the DVD</t>
  </si>
  <si>
    <t>What about rehearsal dinner?</t>
  </si>
  <si>
    <t>$450 for engagement pictures (2-3 hours)</t>
  </si>
  <si>
    <t>What about engagement pictures?</t>
  </si>
  <si>
    <t>Yes + partners</t>
  </si>
  <si>
    <t>Timeless, story telling, capturing expressions</t>
  </si>
  <si>
    <t xml:space="preserve">We pick pictures then they do preliminary design which we see in  4 weeks and then we can type comments/changes </t>
  </si>
  <si>
    <t>4-weeks you will see proofs, and then 2-3 months most couples get their album</t>
  </si>
  <si>
    <t>Yes, by demand from clients + skin matching</t>
  </si>
  <si>
    <t>Hard Copy</t>
  </si>
  <si>
    <t>Yes create a shot list</t>
  </si>
  <si>
    <t>Custom</t>
  </si>
  <si>
    <t>1700 - 4000</t>
  </si>
  <si>
    <t xml:space="preserve">274 Fred McLaren Blvd. </t>
  </si>
  <si>
    <t>L6E 1T5</t>
  </si>
  <si>
    <t>Facility Fee</t>
  </si>
  <si>
    <t>Bartender</t>
  </si>
  <si>
    <t>Guests</t>
  </si>
  <si>
    <t>Invites</t>
  </si>
  <si>
    <t>Cocktail Party Attendance</t>
  </si>
  <si>
    <t>Reheasal Dinner</t>
  </si>
  <si>
    <t>After Party Attendance</t>
  </si>
  <si>
    <t>Brunch Attendance</t>
  </si>
  <si>
    <t>Alan Levy</t>
  </si>
  <si>
    <t>Jo-Ann Levy</t>
  </si>
  <si>
    <t>Karim Moolani</t>
  </si>
  <si>
    <t>Six or more months ahead</t>
  </si>
  <si>
    <t>□</t>
  </si>
  <si>
    <t>Reserve ceremony and reception sites</t>
  </si>
  <si>
    <t>Book officiant</t>
  </si>
  <si>
    <t>Book music for ceremony and reception</t>
  </si>
  <si>
    <t>Plan and book honeymoon</t>
  </si>
  <si>
    <t>Send save-the-date cards</t>
  </si>
  <si>
    <t>Four to six months ahead</t>
  </si>
  <si>
    <t>Order invitations</t>
  </si>
  <si>
    <t>Register for gifts</t>
  </si>
  <si>
    <t>Purchase rings</t>
  </si>
  <si>
    <t>Choose favors</t>
  </si>
  <si>
    <t>Choose gifts for wedding party</t>
  </si>
  <si>
    <t>Two to four months ahead</t>
  </si>
  <si>
    <t>Discuss menu details with caterer</t>
  </si>
  <si>
    <t>Discuss service with officiant</t>
  </si>
  <si>
    <t>Choose readings for ceremony</t>
  </si>
  <si>
    <t>Write wedding vows</t>
  </si>
  <si>
    <t>Try out make up and hairstyle</t>
  </si>
  <si>
    <t>Mail invitations</t>
  </si>
  <si>
    <t>Write thank-you notes as gifts arrive</t>
  </si>
  <si>
    <t>One to two months ahead</t>
  </si>
  <si>
    <t>Buy guest book</t>
  </si>
  <si>
    <t>Have programs printed</t>
  </si>
  <si>
    <t>Get blood testing, if required</t>
  </si>
  <si>
    <t>Have placecards sent for calligraphy</t>
  </si>
  <si>
    <t>Get marriage license</t>
  </si>
  <si>
    <t>Contact local newspapers about wedding announcement</t>
  </si>
  <si>
    <t>Two weeks ahead</t>
  </si>
  <si>
    <t>Final dress fitting</t>
  </si>
  <si>
    <t>Notify caterer of final guest count</t>
  </si>
  <si>
    <t>Contact florist with final order and numbers</t>
  </si>
  <si>
    <t>Write toasts</t>
  </si>
  <si>
    <t>Finalize Seating</t>
  </si>
  <si>
    <t>Break-in wedding shoes</t>
  </si>
  <si>
    <t>Find out where guests are staying, if you plan to send notes or gifts to their rooms</t>
  </si>
  <si>
    <t>Week of</t>
  </si>
  <si>
    <t>Get dresses pressed</t>
  </si>
  <si>
    <t>Send escort cards to calligraphist</t>
  </si>
  <si>
    <t>Confirm details with caterer (schedule a call or draft an email)</t>
  </si>
  <si>
    <t>Confirm honeymoon details</t>
  </si>
  <si>
    <t>Pack for honeymoon</t>
  </si>
  <si>
    <t>Two days before</t>
  </si>
  <si>
    <t>Pick-up escort cards from calligraphist</t>
  </si>
  <si>
    <t>Assemble guest baskets and drop-off at hotel</t>
  </si>
  <si>
    <t>One day before</t>
  </si>
  <si>
    <t>Rehearse ceremony</t>
  </si>
  <si>
    <t>Rehearsal dinner</t>
  </si>
  <si>
    <t>Give gifts to wedding party</t>
  </si>
  <si>
    <t>Prepare tip and payment envelopes for officiant and vendor</t>
  </si>
  <si>
    <t>Day of</t>
  </si>
  <si>
    <t>Hair and make-up</t>
  </si>
  <si>
    <t>Manicure and pedicure</t>
  </si>
  <si>
    <t>Checklist</t>
  </si>
  <si>
    <t>Get Married</t>
  </si>
  <si>
    <t>þ</t>
  </si>
  <si>
    <t>Book photographer</t>
  </si>
  <si>
    <t>Book videographer</t>
  </si>
  <si>
    <t>Order wedding dress</t>
  </si>
  <si>
    <t>Confirm Sunday brunch menu</t>
  </si>
  <si>
    <t>Buy flip-flops for dance floor</t>
  </si>
  <si>
    <t>Reserve accomodations for must have out-of-town guests</t>
  </si>
  <si>
    <t>Schedule rehearsal time, menu and rehearsal dinner</t>
  </si>
  <si>
    <t>Book event planner</t>
  </si>
  <si>
    <t>Register for honeymoon</t>
  </si>
  <si>
    <t>Book wedding week hotel rooms</t>
  </si>
  <si>
    <t>After Hours Reception Extras</t>
  </si>
  <si>
    <t>Post-Tax</t>
  </si>
  <si>
    <t xml:space="preserve">Pre-Tax </t>
  </si>
  <si>
    <t>Guest Information</t>
  </si>
  <si>
    <t>RSVPs</t>
  </si>
  <si>
    <t>Response</t>
  </si>
  <si>
    <t>Attending</t>
  </si>
  <si>
    <t>Wedding Invitations</t>
  </si>
  <si>
    <t>Family Dinner</t>
  </si>
  <si>
    <t>Mailing Information</t>
  </si>
  <si>
    <t>Cocktails</t>
  </si>
  <si>
    <t>Wedding</t>
  </si>
  <si>
    <t>Brunch</t>
  </si>
  <si>
    <t>Thurs</t>
  </si>
  <si>
    <t>Fri</t>
  </si>
  <si>
    <t>Sat</t>
  </si>
  <si>
    <t>Type</t>
  </si>
  <si>
    <t>King</t>
  </si>
  <si>
    <t>None</t>
  </si>
  <si>
    <t>Double</t>
  </si>
  <si>
    <t>Room Blocking</t>
  </si>
  <si>
    <t>Sher Sylvan</t>
  </si>
  <si>
    <t>Michelle Cleghorn</t>
  </si>
  <si>
    <t>Contact</t>
  </si>
  <si>
    <t>Dana</t>
  </si>
  <si>
    <t>Naz</t>
  </si>
  <si>
    <t>Purchase groom's tux</t>
  </si>
  <si>
    <t>Choose attendant attire (bridesmaid)</t>
  </si>
  <si>
    <t>Choose attendant attire (groomsmen)</t>
  </si>
  <si>
    <t>Mary-Kay Greenberg</t>
  </si>
  <si>
    <t>Source</t>
  </si>
  <si>
    <t>Check</t>
  </si>
  <si>
    <t>Photographer (Roy Llera)</t>
  </si>
  <si>
    <t>Wedding Band (Libido/Tropics Entertainment)</t>
  </si>
  <si>
    <t>Videographer (Utopia)</t>
  </si>
  <si>
    <t>Balance</t>
  </si>
  <si>
    <t>Al &amp; Naz Moolani (Initial Draw)</t>
  </si>
  <si>
    <t>Al &amp; Naz Moolani (Second Draw)</t>
  </si>
  <si>
    <t>Rabbi (Solomon Rothstein)</t>
  </si>
  <si>
    <t xml:space="preserve">Ritz-Carlton Main Contract </t>
  </si>
  <si>
    <t xml:space="preserve">Ritz-Carlton Second Contract </t>
  </si>
  <si>
    <t>Vendors</t>
  </si>
  <si>
    <t>Thursday Family Dinner (Ritz)</t>
  </si>
  <si>
    <t>Friday Cocktail Party (Ritz)</t>
  </si>
  <si>
    <t>Save the Dates (Wedding Paper Diva + Zazzle)</t>
  </si>
  <si>
    <t>Cost</t>
  </si>
  <si>
    <t>Flowers, Décor, Lighting, Planner (Xquisite Events)</t>
  </si>
  <si>
    <t>Use</t>
  </si>
  <si>
    <t>Lauderhill</t>
  </si>
  <si>
    <t>3730 Inverrary Drive Apt. 3W</t>
  </si>
  <si>
    <t>1009 South Point View Street</t>
  </si>
  <si>
    <t>Jon Abrams</t>
  </si>
  <si>
    <t>12415 5th Street #605</t>
  </si>
  <si>
    <t>222 East 34th Street Apt. 1023</t>
  </si>
  <si>
    <t>3301 NE 1st Avenue Apt. 1115</t>
  </si>
  <si>
    <t>Miami</t>
  </si>
  <si>
    <t>326 East 81st Street #1FE</t>
  </si>
  <si>
    <t>300 Mercer Street Apt 11L</t>
  </si>
  <si>
    <t>8120 Norton Avenue #2</t>
  </si>
  <si>
    <t>West Hollywood</t>
  </si>
  <si>
    <t>7220 Yates Ford Road</t>
  </si>
  <si>
    <t>Manassas</t>
  </si>
  <si>
    <t>Virginia</t>
  </si>
  <si>
    <t>4594 Lake Holden Hills Drive</t>
  </si>
  <si>
    <t>408 South 2nd Street Apt 6E</t>
  </si>
  <si>
    <t>400 East 58th Street Apt. 11C</t>
  </si>
  <si>
    <t>Mason Levy</t>
  </si>
  <si>
    <t>Jared Levy</t>
  </si>
  <si>
    <t>Steven Levy</t>
  </si>
  <si>
    <t>Nancy Levy</t>
  </si>
  <si>
    <t>Derek Levy</t>
  </si>
  <si>
    <t>[] Levy</t>
  </si>
  <si>
    <t>121 Glendora Avenue</t>
  </si>
  <si>
    <t>Belmont Shores</t>
  </si>
  <si>
    <t>4742 42nd Avenue SW #296</t>
  </si>
  <si>
    <t>Seatle</t>
  </si>
  <si>
    <t>Washington</t>
  </si>
  <si>
    <t>200 E. 72nd Street #16E</t>
  </si>
  <si>
    <t>200 Water Street Apt. 702</t>
  </si>
  <si>
    <t>10021</t>
  </si>
  <si>
    <t>10038</t>
  </si>
  <si>
    <t>Alex Gottlieb</t>
  </si>
  <si>
    <t>Lindsay Gottlieb</t>
  </si>
  <si>
    <t>121 East 23rd Street Apt 6H121</t>
  </si>
  <si>
    <t>3720 Fillmore Street Apt. 301</t>
  </si>
  <si>
    <t>Paul McCloskey</t>
  </si>
  <si>
    <t>1147 Lincoln Boulevard Apt #9</t>
  </si>
  <si>
    <t>1405 Walnut Avenue</t>
  </si>
  <si>
    <t>Manhattan Beach</t>
  </si>
  <si>
    <t xml:space="preserve">468 Calle De Castellana </t>
  </si>
  <si>
    <t>Redondo Beach</t>
  </si>
  <si>
    <t>315 North Spaulding Avenue Apt. 5</t>
  </si>
  <si>
    <t>389 East 89th Street Apt. 26D</t>
  </si>
  <si>
    <t>320 East 58th Street Apt. 10D</t>
  </si>
  <si>
    <t>1935 Mississauga Road</t>
  </si>
  <si>
    <t>Mississauga</t>
  </si>
  <si>
    <t>L5H 2K5</t>
  </si>
  <si>
    <t>33 Bay Street Unit 2010</t>
  </si>
  <si>
    <t>M5J 2Z3</t>
  </si>
  <si>
    <t>320 North Crescent Drive</t>
  </si>
  <si>
    <t>Beverly Hills</t>
  </si>
  <si>
    <t>102 Hoskins Ct. Apt. 200</t>
  </si>
  <si>
    <t>Stanford</t>
  </si>
  <si>
    <t>11402 Hollowstone Drive</t>
  </si>
  <si>
    <t xml:space="preserve">Rockville </t>
  </si>
  <si>
    <t>215 Wynford Drive Unit 2204</t>
  </si>
  <si>
    <t>M3C 3P5</t>
  </si>
  <si>
    <t>23 Cox Blvd Suite 571</t>
  </si>
  <si>
    <t>L3R 7Z9</t>
  </si>
  <si>
    <t>909 Bay Street Suite 1503</t>
  </si>
  <si>
    <t>M5S 3G2</t>
  </si>
  <si>
    <t>109 N 53 Street</t>
  </si>
  <si>
    <t>Omaha</t>
  </si>
  <si>
    <t>Nebraska</t>
  </si>
  <si>
    <t>1 Cimmaron Court</t>
  </si>
  <si>
    <t>M6H 3L8</t>
  </si>
  <si>
    <t>160 Alton Towers Circle Unit 214</t>
  </si>
  <si>
    <t>Scarborough</t>
  </si>
  <si>
    <t>M1V 4X8</t>
  </si>
  <si>
    <t>7755 Yardley Drive #D107</t>
  </si>
  <si>
    <t>Tamarac, Fort Lauderdale</t>
  </si>
  <si>
    <t>10 Jennifer Road</t>
  </si>
  <si>
    <t>Norwalk</t>
  </si>
  <si>
    <t>Connecticut</t>
  </si>
  <si>
    <t>06850</t>
  </si>
  <si>
    <t>5 Concorde Place Apt 2608</t>
  </si>
  <si>
    <t>M3C 3M8</t>
  </si>
  <si>
    <t>1311 Gatesmeadow Way</t>
  </si>
  <si>
    <t xml:space="preserve">Reston, Fairfax </t>
  </si>
  <si>
    <t>20194-1426</t>
  </si>
  <si>
    <t>720 Castlemore Avenue</t>
  </si>
  <si>
    <t>L6E 1M9</t>
  </si>
  <si>
    <t>7315 Brompton Street</t>
  </si>
  <si>
    <t>Houston, Harris</t>
  </si>
  <si>
    <t>4528 Badminton Drive</t>
  </si>
  <si>
    <t>Streetsville</t>
  </si>
  <si>
    <t>L5M 3H5</t>
  </si>
  <si>
    <t>Name</t>
  </si>
  <si>
    <t>Matt Levy</t>
  </si>
  <si>
    <t>Howard Levy</t>
  </si>
  <si>
    <t>Connie Sylvan</t>
  </si>
  <si>
    <t>Brynna Pyott</t>
  </si>
  <si>
    <t>Megan Cohen</t>
  </si>
  <si>
    <t>Elena Romagni</t>
  </si>
  <si>
    <t>Harvey Cohen</t>
  </si>
  <si>
    <t>Penny Scheffing</t>
  </si>
  <si>
    <t>Jaime Wright</t>
  </si>
  <si>
    <t>Lauren Mezrahi</t>
  </si>
  <si>
    <t>Steve Toll</t>
  </si>
  <si>
    <t>Jacklyn Toll</t>
  </si>
  <si>
    <t>Blake Toll</t>
  </si>
  <si>
    <t>Goldie Gottlieb</t>
  </si>
  <si>
    <t>Michael Orovitz</t>
  </si>
  <si>
    <t>Robin Orovitz</t>
  </si>
  <si>
    <t>Drew Levy</t>
  </si>
  <si>
    <t>Chad Levy</t>
  </si>
  <si>
    <t>Ken Levy</t>
  </si>
  <si>
    <t>Marvin Levy</t>
  </si>
  <si>
    <t>Ernie Levy</t>
  </si>
  <si>
    <t>Annette Goldstein</t>
  </si>
  <si>
    <t>Allen Levy</t>
  </si>
  <si>
    <t>Ellen Levy Welch</t>
  </si>
  <si>
    <t>Tara Romagni</t>
  </si>
  <si>
    <t>Jon Gottlieb</t>
  </si>
  <si>
    <t>Glenn Sylvan</t>
  </si>
  <si>
    <t>Jessica Kupeman</t>
  </si>
  <si>
    <t>Al Moolani</t>
  </si>
  <si>
    <t>Anisa Moolani</t>
  </si>
  <si>
    <t>Aziz Adat</t>
  </si>
  <si>
    <t>Koorban Giga</t>
  </si>
  <si>
    <t>Firoz Moolani</t>
  </si>
  <si>
    <t>Moez Moolani</t>
  </si>
  <si>
    <t>Gowar Jaffer</t>
  </si>
  <si>
    <t>Sakar Jaffer</t>
  </si>
  <si>
    <t>Amin Giga</t>
  </si>
  <si>
    <t>Al-Karim Giga</t>
  </si>
  <si>
    <t>Ali Adat</t>
  </si>
  <si>
    <t>Yasmin Moolani</t>
  </si>
  <si>
    <t>Zohray Talib</t>
  </si>
  <si>
    <t>Kherun Habib</t>
  </si>
  <si>
    <t>Amir Habib</t>
  </si>
  <si>
    <t>Majid Habib</t>
  </si>
  <si>
    <t>Ashraf Tymosz</t>
  </si>
  <si>
    <t>AbdulHamid Dewji</t>
  </si>
  <si>
    <t>Linsey Waldman</t>
  </si>
  <si>
    <t>Sherri Kling</t>
  </si>
  <si>
    <t>Diem Brown</t>
  </si>
  <si>
    <t>Elan Nehebler</t>
  </si>
  <si>
    <t>David Waldman</t>
  </si>
  <si>
    <t>Cori Hallowes</t>
  </si>
  <si>
    <t>Savita Sachdeva</t>
  </si>
  <si>
    <t>Morgan Servetnik</t>
  </si>
  <si>
    <t>Jenn Berk</t>
  </si>
  <si>
    <t>Kelly Hendrix</t>
  </si>
  <si>
    <t>Krissy Eagan</t>
  </si>
  <si>
    <t>Tracey Raferty</t>
  </si>
  <si>
    <t>Carrie Ainsworth</t>
  </si>
  <si>
    <t>Erica Eisenberg</t>
  </si>
  <si>
    <t>Lisa Lopez</t>
  </si>
  <si>
    <t>Stephanie Ramos</t>
  </si>
  <si>
    <t>Jennifer McMillon</t>
  </si>
  <si>
    <t>Jessica Hochman</t>
  </si>
  <si>
    <t>Jonathan Holmes</t>
  </si>
  <si>
    <t>Alona Tolentino</t>
  </si>
  <si>
    <t>Luan Bui</t>
  </si>
  <si>
    <t>Lindsay Hutter</t>
  </si>
  <si>
    <t>Jeremy Nehebler</t>
  </si>
  <si>
    <t>Sarah Tamchin</t>
  </si>
  <si>
    <t>Melissa Wagshul</t>
  </si>
  <si>
    <t>Stephanie Love</t>
  </si>
  <si>
    <t>David Orkin</t>
  </si>
  <si>
    <t>Jeff Arnold</t>
  </si>
  <si>
    <t>Dennis McDonagh</t>
  </si>
  <si>
    <t>Andria Miller</t>
  </si>
  <si>
    <t>Bethany Practico</t>
  </si>
  <si>
    <t>Paula Pendley</t>
  </si>
  <si>
    <t>Mike Goldstein</t>
  </si>
  <si>
    <t>Jake []</t>
  </si>
  <si>
    <t>Andrew Sferra</t>
  </si>
  <si>
    <t>Wendy Goldblatt</t>
  </si>
  <si>
    <t>Elyse Etra</t>
  </si>
  <si>
    <t>Marlene Ast</t>
  </si>
  <si>
    <t>Bonnie Reiter</t>
  </si>
  <si>
    <t>Lisa Tabatchnick</t>
  </si>
  <si>
    <t>Bobbie Ostroff</t>
  </si>
  <si>
    <t>Linda Finkelstein</t>
  </si>
  <si>
    <t>Bernice Moskowitz</t>
  </si>
  <si>
    <t>Vicki Dagen</t>
  </si>
  <si>
    <t>Ron Mandel</t>
  </si>
  <si>
    <t>Dany Mandel</t>
  </si>
  <si>
    <t>Brian Pszeniczny</t>
  </si>
  <si>
    <t>Jaime Pszeniczny</t>
  </si>
  <si>
    <t>George Georghiades</t>
  </si>
  <si>
    <t>Akira Okubo</t>
  </si>
  <si>
    <t>Sacha Ghai</t>
  </si>
  <si>
    <t>Yaniv Stern</t>
  </si>
  <si>
    <t>Daniel Metrikin</t>
  </si>
  <si>
    <t>Ramzi Habibi</t>
  </si>
  <si>
    <t>Matt Unruh</t>
  </si>
  <si>
    <t>Vedran Milosevic</t>
  </si>
  <si>
    <t>Sanjay Bawan</t>
  </si>
  <si>
    <t>Prabh Chandhoke</t>
  </si>
  <si>
    <t>Dave Virro</t>
  </si>
  <si>
    <t>Ayed Al-Sabawi</t>
  </si>
  <si>
    <t>Chris Cruz</t>
  </si>
  <si>
    <t>Adam Shantz</t>
  </si>
  <si>
    <t>Samir Meghji</t>
  </si>
  <si>
    <t>Wan Luo</t>
  </si>
  <si>
    <t>Cristina Ferrer</t>
  </si>
  <si>
    <t>Ben Hunsaker</t>
  </si>
  <si>
    <t>Erik Mikkelsen</t>
  </si>
  <si>
    <t>Said Al-Alaoui</t>
  </si>
  <si>
    <t>Dmitriy Mitchev</t>
  </si>
  <si>
    <t>Amir Banijamali</t>
  </si>
  <si>
    <t>Omar Jabri</t>
  </si>
  <si>
    <t>Tom Casarella</t>
  </si>
  <si>
    <t>Manvir Singh</t>
  </si>
  <si>
    <t>Alan Greenberg</t>
  </si>
  <si>
    <t>Tom Zabrowsky</t>
  </si>
  <si>
    <t>Save the Date</t>
  </si>
  <si>
    <t>Sent?</t>
  </si>
  <si>
    <t>Hotel Room Information</t>
  </si>
  <si>
    <t>Estimate</t>
  </si>
  <si>
    <t>Effective</t>
  </si>
  <si>
    <t>1507 Oakdale Street</t>
  </si>
  <si>
    <t>Pasadena</t>
  </si>
  <si>
    <t>1425 La Perla Avenue</t>
  </si>
  <si>
    <t>Long Beach</t>
  </si>
  <si>
    <t>228 14th Place</t>
  </si>
  <si>
    <t>18 Misty Crescent</t>
  </si>
  <si>
    <t>Alan Richmond</t>
  </si>
  <si>
    <t>2021 NW 104th Avenue</t>
  </si>
  <si>
    <t>Dana's B-List</t>
  </si>
  <si>
    <t>4410 Adams Avenue</t>
  </si>
  <si>
    <t>Miami Beach</t>
  </si>
  <si>
    <t>7707 Wisconsin Avenue #249</t>
  </si>
  <si>
    <t>1330 99th Street</t>
  </si>
  <si>
    <t>Bay Harbor Islands</t>
  </si>
  <si>
    <t>1980 South Ocean Drive</t>
  </si>
  <si>
    <t>Hallandsle</t>
  </si>
  <si>
    <t>390 Dwasline Road</t>
  </si>
  <si>
    <t>Clifton</t>
  </si>
  <si>
    <t>07012</t>
  </si>
  <si>
    <t>Dr. Elke Wagle</t>
  </si>
  <si>
    <t>Mr. Tom Casarella</t>
  </si>
  <si>
    <t>Mr. Manvir Singh</t>
  </si>
  <si>
    <t>Mr. Andrew Salter</t>
  </si>
  <si>
    <t>Mr. Cassidy Traub</t>
  </si>
  <si>
    <t>Mr. Dan Levine</t>
  </si>
  <si>
    <t>Mr. David Quick</t>
  </si>
  <si>
    <t>Mr. Robert Palter</t>
  </si>
  <si>
    <t>Mr. Alan Greenberg</t>
  </si>
  <si>
    <t>Mr. Tom Zabrowsky</t>
  </si>
  <si>
    <t>Mr. Susan Zabrowsky</t>
  </si>
  <si>
    <t>Mrs. Mary-Kay Greenberg</t>
  </si>
  <si>
    <t>Mrs. Barbara Palter</t>
  </si>
  <si>
    <t>Mrs. Tiffani Quick</t>
  </si>
  <si>
    <t>Mrs. Audrey Levine</t>
  </si>
  <si>
    <t>Mrs. Priscilla Traub</t>
  </si>
  <si>
    <t>Mrs. Carrie Salter</t>
  </si>
  <si>
    <t>Mr. Dmitriy Mitchev</t>
  </si>
  <si>
    <t>Mr. Amir Banijamali</t>
  </si>
  <si>
    <t>Mr. Omar Jabri</t>
  </si>
  <si>
    <t>Mr. Michael Halajian</t>
  </si>
  <si>
    <t>Mr. Kevin Sariri</t>
  </si>
  <si>
    <t>Mr. Wan Luo</t>
  </si>
  <si>
    <t>Mr. Jorge Conde</t>
  </si>
  <si>
    <t>Mr. Ben Hunsaker</t>
  </si>
  <si>
    <t>Mr. Vedran Milosevic</t>
  </si>
  <si>
    <t>Mr. Matt Unruh</t>
  </si>
  <si>
    <t>Mr. Ramzi Habibi</t>
  </si>
  <si>
    <t>Mr. Daniel Metrikin</t>
  </si>
  <si>
    <t>Mr. Prabh Chandhoke</t>
  </si>
  <si>
    <t>Mr. Dave Virro</t>
  </si>
  <si>
    <t>Mrs. Sarah Virro</t>
  </si>
  <si>
    <t>Mr. Ayed Sabawi</t>
  </si>
  <si>
    <t>Mrs. Nancy Safi Sabawi</t>
  </si>
  <si>
    <t>Mr. Chris Cruz</t>
  </si>
  <si>
    <t>Mrs. Frances Cruz</t>
  </si>
  <si>
    <t>Mr. Adam Shantz</t>
  </si>
  <si>
    <t>Mr. Erik Mikkelsen</t>
  </si>
  <si>
    <t>Mr. Samir Meghji</t>
  </si>
  <si>
    <t>Mr. Sanjay Bawan</t>
  </si>
  <si>
    <t>Mr. Sacha Ghai</t>
  </si>
  <si>
    <t>Mrs. Tina Lee</t>
  </si>
  <si>
    <t>Mrs. Shelly Ghai</t>
  </si>
  <si>
    <t>Mr. Yaniv Stern</t>
  </si>
  <si>
    <t>Mr. George Georghiades</t>
  </si>
  <si>
    <t>Mr. Jaime Pszeniczny</t>
  </si>
  <si>
    <t>Mr. Brian Pszeniczny</t>
  </si>
  <si>
    <t>Mrs. Kara McGlynn</t>
  </si>
  <si>
    <t>Mr. Dany Mandel</t>
  </si>
  <si>
    <t>Mr. Ron Mandel</t>
  </si>
  <si>
    <t>Mr. Tom Lettero</t>
  </si>
  <si>
    <t>Mrs. Kris Lettero</t>
  </si>
  <si>
    <t>Mr. Bill Paulos</t>
  </si>
  <si>
    <t>Mrs. Bonnie Paulos</t>
  </si>
  <si>
    <t>Mrs. Bonnie Wortman</t>
  </si>
  <si>
    <t>Mr. Bill Wortman</t>
  </si>
  <si>
    <t>Mr. Xavier Walsh</t>
  </si>
  <si>
    <t>Mr. Darren Cox</t>
  </si>
  <si>
    <t>Mrs. Vicki Walsh</t>
  </si>
  <si>
    <t>Mrs. Norma Orovitz</t>
  </si>
  <si>
    <t>Mr. Michael Orovitz</t>
  </si>
  <si>
    <t>Mr. Karim Moolani</t>
  </si>
  <si>
    <t>Ms. Dana Levy</t>
  </si>
  <si>
    <t>Mr. Alan Levy</t>
  </si>
  <si>
    <t>Mrs. Lisa Levy</t>
  </si>
  <si>
    <t>Mrs. Jo-Ann Cohen</t>
  </si>
  <si>
    <t>Mr. Stan Cohen</t>
  </si>
  <si>
    <t>Mrs. Juliana Levy</t>
  </si>
  <si>
    <t>Mr. Matthew Levy</t>
  </si>
  <si>
    <t>Mr. Howard Levy</t>
  </si>
  <si>
    <t>Ms. Teddi Diamond</t>
  </si>
  <si>
    <t>Ms. Connie Sylvan</t>
  </si>
  <si>
    <t>Ms. Brynna Pyott</t>
  </si>
  <si>
    <t>Ms. Megan Cohen</t>
  </si>
  <si>
    <t>Mr. Eric Sivin</t>
  </si>
  <si>
    <t>Mrs. Elena Romagni</t>
  </si>
  <si>
    <t>Mr. Thomas Romagni</t>
  </si>
  <si>
    <t>Mr. Harvey Cohen</t>
  </si>
  <si>
    <t>Mrs. Susy Cohen</t>
  </si>
  <si>
    <t>10889 Blue Palm Street</t>
  </si>
  <si>
    <t>4223 Olive Street</t>
  </si>
  <si>
    <t>1300 St. Charles Place #314</t>
  </si>
  <si>
    <t>3730 Inverrary Drive #3W</t>
  </si>
  <si>
    <t>1300 Ponce de Leon Boulevard #409</t>
  </si>
  <si>
    <t>Mr. and Mrs. Alan Levy</t>
  </si>
  <si>
    <t>Mr. and Mrs. Matthew Ryan Levy</t>
  </si>
  <si>
    <t>Mr. and Mrs. Thomas Romagni</t>
  </si>
  <si>
    <t>The Cohen Family</t>
  </si>
  <si>
    <t>Mr. and Mrs. Matt Wright</t>
  </si>
  <si>
    <t>Mr. and Mrs. Nessim Mezrahi</t>
  </si>
  <si>
    <t>Mr. Steve Toll</t>
  </si>
  <si>
    <t>Ms. Jacklyn Toll</t>
  </si>
  <si>
    <t>Mr. Blake Toll</t>
  </si>
  <si>
    <t>Ms. Jacklyn Toll and Guest</t>
  </si>
  <si>
    <t>Ms. Donna Toll</t>
  </si>
  <si>
    <t>Ms. Penny Scheffing</t>
  </si>
  <si>
    <t>Mrs. Jaime Wright</t>
  </si>
  <si>
    <t>Mr. Matt Wright</t>
  </si>
  <si>
    <t>Mr. Nessim Mezrahi</t>
  </si>
  <si>
    <t>Mrs. Lauren Mezrahi</t>
  </si>
  <si>
    <t>Ms. Goldie Gottlieb</t>
  </si>
  <si>
    <t>Mr. and Mrs. Michael Orovitz</t>
  </si>
  <si>
    <t>Ms. Robin Orovitz</t>
  </si>
  <si>
    <t>Mr. Drew Levy</t>
  </si>
  <si>
    <t>Mrs. Kelly Levy</t>
  </si>
  <si>
    <t>Mr. and Mrs. Drew Levy</t>
  </si>
  <si>
    <t>Mr. Chad Levy</t>
  </si>
  <si>
    <t>Ms. Kristen Giordano</t>
  </si>
  <si>
    <t>Mr. Ken Levy</t>
  </si>
  <si>
    <t>Mrs. Wanda Levy</t>
  </si>
  <si>
    <t>Mr. and Mrs. Ken Levy</t>
  </si>
  <si>
    <t>Mr. Marvin Levy</t>
  </si>
  <si>
    <t>Mrs. Irene Levy</t>
  </si>
  <si>
    <t>Mr. and Mrs. Marvin Levy</t>
  </si>
  <si>
    <t>Mr. Ernie Levy</t>
  </si>
  <si>
    <t>Mrs. Kay Levy</t>
  </si>
  <si>
    <t>Mrs. Annette Goldstein</t>
  </si>
  <si>
    <t>Mr. Greg Goldstein</t>
  </si>
  <si>
    <t>Mr. Allen Levy</t>
  </si>
  <si>
    <t>Mrs. Tisha Levy</t>
  </si>
  <si>
    <t>The Levy Family</t>
  </si>
  <si>
    <t>The Goldstein Family</t>
  </si>
  <si>
    <t>Mr. Steven Levy</t>
  </si>
  <si>
    <t>Mrs. Nancy Levy</t>
  </si>
  <si>
    <t>Mr. and Mrs. Steven Levy</t>
  </si>
  <si>
    <t>Mr. and Mrs. Derek Levy</t>
  </si>
  <si>
    <t>Mrs. Ellen Welch</t>
  </si>
  <si>
    <t>Ms. Tara Romagni</t>
  </si>
  <si>
    <t>Mr. Julio Rincon</t>
  </si>
  <si>
    <t>The Gottlieb Family</t>
  </si>
  <si>
    <t>Mr. Jon Gottlieb</t>
  </si>
  <si>
    <t>Mrs. Amy Gottlieb</t>
  </si>
  <si>
    <t>Mr. Glenn Sylvan</t>
  </si>
  <si>
    <t>Mrs. Sher Sylvan</t>
  </si>
  <si>
    <t>Mr. and Mrs. Glenn Sylvan</t>
  </si>
  <si>
    <t>Ms. Jessica Kupeman</t>
  </si>
  <si>
    <t>Mr. Alnasir Moolani</t>
  </si>
  <si>
    <t>Nasreen Moolani</t>
  </si>
  <si>
    <t>Mr. and Mrs. Alnasir Moolani</t>
  </si>
  <si>
    <t>Ms. Anisa Moolani</t>
  </si>
  <si>
    <t>Mr. Daven Shastri</t>
  </si>
  <si>
    <t>Mr. Aziz Adat</t>
  </si>
  <si>
    <t>Mrs. Gul Adat</t>
  </si>
  <si>
    <t>Mr. and Mrs. Aziz Adat</t>
  </si>
  <si>
    <t>Mr. Koorban Giga</t>
  </si>
  <si>
    <t>Mrs. Zaitun Giga</t>
  </si>
  <si>
    <t>Mr. and Mrs. Koorban Giga</t>
  </si>
  <si>
    <t>Mr. Firoz Moolani</t>
  </si>
  <si>
    <t>Mrs. Nashir Moolani</t>
  </si>
  <si>
    <t>Mr. and Mrs. Firoz Moolani</t>
  </si>
  <si>
    <t>Mr. Moez Moolani</t>
  </si>
  <si>
    <t>Mr. Gowar Jaffer</t>
  </si>
  <si>
    <t>Mrs. Maria Jaffer</t>
  </si>
  <si>
    <t>Mr. and Mrs. Gowar Jaffer</t>
  </si>
  <si>
    <t>Mr. Amin Giga</t>
  </si>
  <si>
    <t>Mr. Al-Karim Giga</t>
  </si>
  <si>
    <t>Mr. Ali Adat</t>
  </si>
  <si>
    <t>Mrs. Karima Adat</t>
  </si>
  <si>
    <t>The Adat Family</t>
  </si>
  <si>
    <t>Mrs. Zohray Talib</t>
  </si>
  <si>
    <t>Mr. Zubair Talib</t>
  </si>
  <si>
    <t>Mrs. Linsey Waldman</t>
  </si>
  <si>
    <t>Mr. Neil Waldman</t>
  </si>
  <si>
    <t>Mr. and Mrs. Neil Waldman</t>
  </si>
  <si>
    <t>Mr. Brendan Kling</t>
  </si>
  <si>
    <t>Ms. Sherri Belanger</t>
  </si>
  <si>
    <t>Mr. Scott Floquet</t>
  </si>
  <si>
    <t>Ms. Diem Brown</t>
  </si>
  <si>
    <t>Mr. Sasan Solemani</t>
  </si>
  <si>
    <t>Ms. Elan Nehleber</t>
  </si>
  <si>
    <t>Mr. David Waldman</t>
  </si>
  <si>
    <t>Mrs. Brie Waldman</t>
  </si>
  <si>
    <t>Mr. and Mrs. David Waldman</t>
  </si>
  <si>
    <t>Mr. Oli Hallowes</t>
  </si>
  <si>
    <t>Mr. and Mrs. Oli Hallowes</t>
  </si>
  <si>
    <t>Ms. Savita Sachdeva</t>
  </si>
  <si>
    <t>Mr. and Mrs. Mike Servetnick</t>
  </si>
  <si>
    <t>Ms. Kelly Hendrix</t>
  </si>
  <si>
    <t>Ms. Krissy Eagan</t>
  </si>
  <si>
    <t>Ms. Tracey Raftery</t>
  </si>
  <si>
    <t>Ms. Carrie Ainsworth</t>
  </si>
  <si>
    <t>Mr. Jon Abrams</t>
  </si>
  <si>
    <t>Ms. Stephanie Ramos</t>
  </si>
  <si>
    <t>Ms. Alona Tolentino</t>
  </si>
  <si>
    <t>Mr. Mike Sinkula</t>
  </si>
  <si>
    <t>Mr. Luan Bui</t>
  </si>
  <si>
    <t>Mr. Jeremy Nehleber</t>
  </si>
  <si>
    <t>Mrs. Sarah Tamchin</t>
  </si>
  <si>
    <t>Mr. Jordan Tamchin</t>
  </si>
  <si>
    <t>Mr. and Mrs. Jordan Tamchin</t>
  </si>
  <si>
    <t>Mr. David Orkin</t>
  </si>
  <si>
    <t>Mrs. Alison Orkin</t>
  </si>
  <si>
    <t>Mr. and Mrs. David Orkin</t>
  </si>
  <si>
    <t>Mr. Jeff Arnold</t>
  </si>
  <si>
    <t>Mrs. Robin Goldstein</t>
  </si>
  <si>
    <t>Mr. Jake Cohen</t>
  </si>
  <si>
    <t>Mrs. Vanessa Cohen</t>
  </si>
  <si>
    <t>Mr. and Mrs. Jake Cohen</t>
  </si>
  <si>
    <t>Mr. Andrew Sferra</t>
  </si>
  <si>
    <t>Mrs. Cindy Sferra</t>
  </si>
  <si>
    <t>Mr. and Mrs. Andrew Sferra</t>
  </si>
  <si>
    <t>Mrs. Wendy Goldblatt</t>
  </si>
  <si>
    <t>Mr. Marty Goldblatt</t>
  </si>
  <si>
    <t>Mr. and Mrs. Marty Goldblatt</t>
  </si>
  <si>
    <t>Ms. Elyse Etra</t>
  </si>
  <si>
    <t>Mr. Len Oshinsky</t>
  </si>
  <si>
    <t>Mrs. Marlene Ast</t>
  </si>
  <si>
    <t>Mr. Jules Ast</t>
  </si>
  <si>
    <t>Mr. and Mrs. Jules Ast</t>
  </si>
  <si>
    <t>Mrs. Bonnie Reiter</t>
  </si>
  <si>
    <t>Mr. Scott Reiter</t>
  </si>
  <si>
    <t>Mr. and Mrs. Scott Reiter</t>
  </si>
  <si>
    <t>Ms. Lisa Tabatchnick</t>
  </si>
  <si>
    <t>Mrs. Bobbie Ostroff</t>
  </si>
  <si>
    <t>Mrs. Linda Finkelstein</t>
  </si>
  <si>
    <t>Mr. Jay Finkelstein</t>
  </si>
  <si>
    <t>Mr. and Mrs. Jay Finkelstein</t>
  </si>
  <si>
    <t>Mrs. Bernice Moskowitz</t>
  </si>
  <si>
    <t>Dr. Norman Moskowitz</t>
  </si>
  <si>
    <t>Dr. and Mrs. Norman Moskowitz</t>
  </si>
  <si>
    <t>Mrs. Vicki Dagen</t>
  </si>
  <si>
    <t>Mr. Jerry Dagen</t>
  </si>
  <si>
    <t>Mr. and Mrs. Jerry Dagen</t>
  </si>
  <si>
    <t>Mr. Bob Taddonio</t>
  </si>
  <si>
    <t>Mr. Bart Chepenik</t>
  </si>
  <si>
    <t>Mrs. Myra Chepenik</t>
  </si>
  <si>
    <t>Mr. and Mrs. Bart Chepenik</t>
  </si>
  <si>
    <t>Mr. Bob Glickman</t>
  </si>
  <si>
    <t>Mr. Oliver Herzfeld</t>
  </si>
  <si>
    <t>Mrs. Judy Herzfeld</t>
  </si>
  <si>
    <t>Mr. and Mrs. Oliver Herzfeld</t>
  </si>
  <si>
    <t>Ms. Kate Bucciarelli</t>
  </si>
  <si>
    <t>Mr. and Mrs. George Georghiades</t>
  </si>
  <si>
    <t>Mr. Akira Okubo</t>
  </si>
  <si>
    <t>Mr. and Mrs. Akira Okubo</t>
  </si>
  <si>
    <t>Mr. and Mrs. Sacha Ghai</t>
  </si>
  <si>
    <t>Ms. Lisa Skapinker</t>
  </si>
  <si>
    <t>Ms. Masiela Lusha</t>
  </si>
  <si>
    <t>Ms. Michelle Cleghorn</t>
  </si>
  <si>
    <t>Ms. Juliana White</t>
  </si>
  <si>
    <t>Mr. and Mrs. Dave Virro</t>
  </si>
  <si>
    <t>Mr. and Mrs. Ayed Sabawi</t>
  </si>
  <si>
    <t>Mr. and Mrs. Chris Cruz</t>
  </si>
  <si>
    <t>Ms. Anna Tombs</t>
  </si>
  <si>
    <t>Ms. Farah Esmail</t>
  </si>
  <si>
    <t>Ms. Lindsay Hamlin</t>
  </si>
  <si>
    <t>Ms. Andrea Epstein</t>
  </si>
  <si>
    <t>Ms. Natalie Deschamps</t>
  </si>
  <si>
    <t>Ms. Laura Fuser</t>
  </si>
  <si>
    <t>Ms. Chandani Kaur Kohli</t>
  </si>
  <si>
    <t>Mr. and Mrs. Andrew Salter</t>
  </si>
  <si>
    <t>Mr. and Mrs. Cassidy Traub</t>
  </si>
  <si>
    <t>Mr. and Mrs. Dan Levine</t>
  </si>
  <si>
    <t>Mr. and Mrs.David Quick</t>
  </si>
  <si>
    <t>Mr. and Mrs. Robert Palter</t>
  </si>
  <si>
    <t>Mr. and Mrs. Tom Lettero</t>
  </si>
  <si>
    <t>Mr. and Mrs. Bill Paulos</t>
  </si>
  <si>
    <t>Mr. and Mrs. Bill Wortman</t>
  </si>
  <si>
    <t>Mr. and Mrs. Xavier Walsh</t>
  </si>
  <si>
    <t>Mr and Mrs. Alan Richmond</t>
  </si>
  <si>
    <t>Mr. and Mrs. Alan Greenberg</t>
  </si>
  <si>
    <t>Mr. and Mrs. Tom Zabrowsky</t>
  </si>
  <si>
    <t>Mr. Adam Beer</t>
  </si>
  <si>
    <t>330 Third Avenue #9B</t>
  </si>
  <si>
    <t>200 East 72nd Street #16E</t>
  </si>
  <si>
    <t>200 Water Street #702</t>
  </si>
  <si>
    <t>9300 West Bay Harbor Drive #2A</t>
  </si>
  <si>
    <t>837 Carroll Street #1B</t>
  </si>
  <si>
    <t>43 Fifth Avenue #6E</t>
  </si>
  <si>
    <t>348 Eleventh Street</t>
  </si>
  <si>
    <t>9082 Vineyard Lake Drive</t>
  </si>
  <si>
    <t xml:space="preserve">274 Fred McLaren Boulevard </t>
  </si>
  <si>
    <t>10575 East Key Drive</t>
  </si>
  <si>
    <t>342 North Orange Grove Avenue</t>
  </si>
  <si>
    <t>726 North Alfred Street #4</t>
  </si>
  <si>
    <t>849 South Ogden Drive</t>
  </si>
  <si>
    <t>109 North 53 Street</t>
  </si>
  <si>
    <t>Fort Lauderdale</t>
  </si>
  <si>
    <t>Tamarac</t>
  </si>
  <si>
    <t>Envelope</t>
  </si>
  <si>
    <t>Mrs. Cori Hallowes</t>
  </si>
  <si>
    <t>Ms. Ashraf Tymosz</t>
  </si>
  <si>
    <t>Mrs. Gulshan Dewji</t>
  </si>
  <si>
    <t>Mr. AbdulHamid Dewji</t>
  </si>
  <si>
    <t>1350 South Midvale Ave #305</t>
  </si>
  <si>
    <t>Ms. Sakar Jaffer</t>
  </si>
  <si>
    <t>Ms. Shirin Manji</t>
  </si>
  <si>
    <t>Mr. Amir Habib</t>
  </si>
  <si>
    <t>Ms. Kherun Habib</t>
  </si>
  <si>
    <t>Mr. Majid Habib</t>
  </si>
  <si>
    <t>Ms. Yasmin Moolani</t>
  </si>
  <si>
    <t>Mr. Faheem Merchant</t>
  </si>
  <si>
    <t>Ms. Eva Brada</t>
  </si>
  <si>
    <t>Mr. Simon Fascione</t>
  </si>
  <si>
    <t>37 Glenbourne Park Drive</t>
  </si>
  <si>
    <t>L6C 1H5</t>
  </si>
  <si>
    <t>Gormley</t>
  </si>
  <si>
    <t>L0H 1G0</t>
  </si>
  <si>
    <t>Mrs. Naseem Habib</t>
  </si>
  <si>
    <t>340 East 34th Street #4E</t>
  </si>
  <si>
    <t>8705 Fallen Oak Drive</t>
  </si>
  <si>
    <t>Miss Taylor Scheffing</t>
  </si>
  <si>
    <t>Dr. Leonard Ostroff</t>
  </si>
  <si>
    <t>Mrs. Suzanne Fascione</t>
  </si>
  <si>
    <t>116 Central Park South #6A</t>
  </si>
  <si>
    <t>Mr. Steve Toll and Guest</t>
  </si>
  <si>
    <t>11804 Silver Spur Street</t>
  </si>
  <si>
    <t>215 Wynford Drive #2204</t>
  </si>
  <si>
    <t>23 Cox Boulevard #571</t>
  </si>
  <si>
    <t>Houston</t>
  </si>
  <si>
    <t>Naila Talib</t>
  </si>
  <si>
    <t>The Talib Family</t>
  </si>
  <si>
    <t>Nabeela Talib</t>
  </si>
  <si>
    <t>Aman Talib</t>
  </si>
  <si>
    <t>Ms. Kherun Habib and Mr. Amir Habib</t>
  </si>
  <si>
    <t>Mr. and Mrs. Majid Habib</t>
  </si>
  <si>
    <t>5 Concorde Place #2608</t>
  </si>
  <si>
    <t>Mr. and Mrs. AbdulHamid Dewji</t>
  </si>
  <si>
    <t>160 Alton Towers Circle #214</t>
  </si>
  <si>
    <t>400 East 58th Street #11C</t>
  </si>
  <si>
    <t>303 West 21st Street #2A 
8455 Fountain Avenue #722</t>
  </si>
  <si>
    <t>New York
West Hollywood</t>
  </si>
  <si>
    <t>New York
California</t>
  </si>
  <si>
    <t>10011
90069</t>
  </si>
  <si>
    <t>Mr. Sergio Espinal</t>
  </si>
  <si>
    <t>Mr. Mike Sinkula and Ms. Alona Tolentino</t>
  </si>
  <si>
    <t>3720 Fillmore Street #301</t>
  </si>
  <si>
    <t>222 East 34th Street #1023</t>
  </si>
  <si>
    <t>300 Mercer Street #11L</t>
  </si>
  <si>
    <t>3060 North 34th Street</t>
  </si>
  <si>
    <t>1703 NE 5th Street</t>
  </si>
  <si>
    <t>Mr. Len Oshinsky and Ms. Elyse Etra</t>
  </si>
  <si>
    <t>335 South Second Street #3D</t>
  </si>
  <si>
    <t>3301 NE First Avenue #1115</t>
  </si>
  <si>
    <t>Dr. and Mrs. Leonard Ostroff</t>
  </si>
  <si>
    <t>3900 Island Boulevard #205</t>
  </si>
  <si>
    <t>8580 North Lake Dasha Drive</t>
  </si>
  <si>
    <t>10100 SW Third Street</t>
  </si>
  <si>
    <t xml:space="preserve"> 211 West 56th Street #33F </t>
  </si>
  <si>
    <t>175 Cumberland Street #1204</t>
  </si>
  <si>
    <t>33 Lombard Street #4201</t>
  </si>
  <si>
    <t>102 Hoskins Court #200</t>
  </si>
  <si>
    <t xml:space="preserve">154 E 29th Street #14A </t>
  </si>
  <si>
    <t>11715 Chenault Street, #301</t>
  </si>
  <si>
    <t>Reston</t>
  </si>
  <si>
    <t>404 West 22nd Street #3</t>
  </si>
  <si>
    <t>60 West 23rd Street #1115</t>
  </si>
  <si>
    <t>33 Bay Street #2010</t>
  </si>
  <si>
    <t>33 Charles Street East #3904</t>
  </si>
  <si>
    <t>Mr. and Mrs. Jorge Conde</t>
  </si>
  <si>
    <t>57 Sullivan Street #3</t>
  </si>
  <si>
    <t>Mrs. Cristina Ferrer Conde</t>
  </si>
  <si>
    <t>909 Bay Street #1503</t>
  </si>
  <si>
    <t>320 North Crescent Drive #5</t>
  </si>
  <si>
    <t>134 East 22nd Street #206</t>
  </si>
  <si>
    <t>2700 Neilson Way #1732</t>
  </si>
  <si>
    <t>11645 Montana Avenue #232</t>
  </si>
  <si>
    <t>Las Vegas</t>
  </si>
  <si>
    <t>Nevada</t>
  </si>
  <si>
    <t>Cannery Casino Resorts
9107 West Russell Road</t>
  </si>
  <si>
    <t>12415 Fifth Street #605</t>
  </si>
  <si>
    <t>Bermuda</t>
  </si>
  <si>
    <t>PG 03</t>
  </si>
  <si>
    <t>Paget</t>
  </si>
  <si>
    <t>15 Southcote Road</t>
  </si>
  <si>
    <t>Mr. and Mrs. Simon Fascione</t>
  </si>
  <si>
    <t>M3B 1T3</t>
  </si>
  <si>
    <t>Mr. Bob Taddonio and Ms. Carol Tucker</t>
  </si>
  <si>
    <t>180 Bloor Street West #1000</t>
  </si>
  <si>
    <t>260B Ripponvale Road RD2</t>
  </si>
  <si>
    <t>New Zealand</t>
  </si>
  <si>
    <t>Cromwell</t>
  </si>
  <si>
    <t>180 University Avenue #2702</t>
  </si>
  <si>
    <t>M5H 0A2</t>
  </si>
  <si>
    <t>75 Broadway Avenue #814</t>
  </si>
  <si>
    <t>M4P 1V1</t>
  </si>
  <si>
    <t>100 Goodwood Park Court #503</t>
  </si>
  <si>
    <t>M4C 2G9</t>
  </si>
  <si>
    <t>454 Tenth Street</t>
  </si>
  <si>
    <t>Mr. and Mrs. Dave Fullington</t>
  </si>
  <si>
    <t>Mr. Dave Fullington</t>
  </si>
  <si>
    <t>Mrs. Jamie Fullington</t>
  </si>
  <si>
    <t>34 Eastland Court</t>
  </si>
  <si>
    <t>Carlinville</t>
  </si>
  <si>
    <t>Illinois</t>
  </si>
  <si>
    <t>The Verticchio Family</t>
  </si>
  <si>
    <t>Mr. Rick Verticchio</t>
  </si>
  <si>
    <t>Mrs. Heidi Verticchio</t>
  </si>
  <si>
    <t>Mia Verticchio</t>
  </si>
  <si>
    <t>Maggie Verticchio</t>
  </si>
  <si>
    <t>17509 Ridge Drive</t>
  </si>
  <si>
    <t>Rose-Marie Richmond</t>
  </si>
  <si>
    <t>80 John Street #3004</t>
  </si>
  <si>
    <t>M5V 3X4</t>
  </si>
  <si>
    <t>Ms. Paula Pendley</t>
  </si>
  <si>
    <t>1432 South Saltair Avenue #209</t>
  </si>
  <si>
    <t>Mr. Paul McCloskey</t>
  </si>
  <si>
    <t>Mr. Paul McCloskey and Ms. Paula Pendley</t>
  </si>
  <si>
    <t>Ms. Jennifer Berk</t>
  </si>
  <si>
    <t>121 East 23rd Street #6H</t>
  </si>
  <si>
    <t>1 Bedford Road #519</t>
  </si>
  <si>
    <t>M5R 2B5</t>
  </si>
  <si>
    <t>Mr. and Mrs. Stanford Cohen</t>
  </si>
  <si>
    <t>Ms. Penny Scheffing
 Miss Taylor Scheffing</t>
  </si>
  <si>
    <t>Mr. and Mrs. Ernest Levy</t>
  </si>
  <si>
    <t>Mr. Amin Giga
 Miss Siara Giga</t>
  </si>
  <si>
    <t>Mr. Joseph Campopiano</t>
  </si>
  <si>
    <t>Mrs. Morgan Servetnick</t>
  </si>
  <si>
    <t>Mr. Mike Servetnick</t>
  </si>
  <si>
    <t>Ms. Jennifer Berk and Guest</t>
  </si>
  <si>
    <t>Mr. Michael Goldstein</t>
  </si>
  <si>
    <t>Mr. and Mrs. Michael Goldstein</t>
  </si>
  <si>
    <t>Ms. Carol Tucker</t>
  </si>
  <si>
    <t>Mr. Bob Glickman and Guest</t>
  </si>
  <si>
    <t>Ms. Lindsay Salembier</t>
  </si>
  <si>
    <t>Rabbi</t>
  </si>
  <si>
    <t>Rabbi Solomon Rothstein</t>
  </si>
  <si>
    <t>6329 Cooper Lake Court</t>
  </si>
  <si>
    <t>Boyton Beach</t>
  </si>
  <si>
    <t>Wife</t>
  </si>
  <si>
    <t>314 North Sierra Bonita Avenue #108</t>
  </si>
  <si>
    <t>25 Cedar Ridge Road</t>
  </si>
  <si>
    <t>912 North Croft Avenue #102</t>
  </si>
  <si>
    <t>Saint Louis</t>
  </si>
  <si>
    <t>Ms. Shannon McCoy</t>
  </si>
  <si>
    <t xml:space="preserve">9261 SW 103rd Street </t>
  </si>
  <si>
    <t>Gifts</t>
  </si>
  <si>
    <t>Engagement</t>
  </si>
  <si>
    <t>Shower</t>
  </si>
  <si>
    <t>Alessi "Blow Up" Citrus Basket, Medium</t>
  </si>
  <si>
    <t>Nambé "Pebble" Napkin Holder</t>
  </si>
  <si>
    <t>Villeroy &amp; Boch New Wave Eye-Catcher Chip &amp; Dip Server</t>
  </si>
  <si>
    <t>Juliska "Amalia" Creamer</t>
  </si>
  <si>
    <t>Michael Aram Black Orchid Kiddush Cup</t>
  </si>
  <si>
    <t>Annieglass "Judaica Square Matza" Plate, 10"</t>
  </si>
  <si>
    <t>Michael Aram Black Orchid Canister, Large</t>
  </si>
  <si>
    <t>Michael Aram Black Orchid Canister, Medium</t>
  </si>
  <si>
    <t>Michael Aram Black Orchid Canister, Small</t>
  </si>
  <si>
    <t>Nambé "Arrondi" Cake Knife &amp; Server Set</t>
  </si>
  <si>
    <t>Michael Aram Black Orchid Nut Bowl</t>
  </si>
  <si>
    <t>Nambé Tilt Wine Chiller</t>
  </si>
  <si>
    <t>Nambe Mills Inc Handled 12" Bowl Metal</t>
  </si>
  <si>
    <t>$100 Check</t>
  </si>
  <si>
    <t>Nambé Tri-Corner Bowl, 9"</t>
  </si>
  <si>
    <t>Monique Lhuillier Waterford Atelier Vase 10.5"
Annieglass Platinum Seder Plate
Michael Aram Black Orchid Wine Coaster</t>
  </si>
  <si>
    <t>Nambé "Coquille" Wine Chiller</t>
  </si>
  <si>
    <t>12 x Tiffany's Rock-cut Double Old-Fashioned Glass in Crystal</t>
  </si>
  <si>
    <r>
      <t xml:space="preserve">Records </t>
    </r>
    <r>
      <rPr>
        <sz val="10"/>
        <color theme="1"/>
        <rFont val="Calibri"/>
        <family val="2"/>
      </rPr>
      <t>→</t>
    </r>
  </si>
  <si>
    <t>Headcount</t>
  </si>
  <si>
    <t>RSVP</t>
  </si>
  <si>
    <r>
      <t xml:space="preserve">Hotel 5/3 </t>
    </r>
    <r>
      <rPr>
        <sz val="10"/>
        <color theme="1"/>
        <rFont val="Calibri"/>
        <family val="2"/>
      </rPr>
      <t>→</t>
    </r>
  </si>
  <si>
    <t>Hotel Guests</t>
  </si>
  <si>
    <t>Mr. Bruce Berman</t>
  </si>
  <si>
    <t>Missing</t>
  </si>
  <si>
    <t>Mr. Raymond Matthews</t>
  </si>
  <si>
    <t>Mrs. Sanita Matthews</t>
  </si>
  <si>
    <t>Mariott</t>
  </si>
  <si>
    <t>Marriott</t>
  </si>
  <si>
    <t>Mr. Alec Epstein</t>
  </si>
  <si>
    <t>Miss Jenna Habayeb</t>
  </si>
  <si>
    <t>Miss Laura Keohane</t>
  </si>
  <si>
    <t>A</t>
  </si>
  <si>
    <t>B</t>
  </si>
  <si>
    <t>C</t>
  </si>
  <si>
    <t>D</t>
  </si>
  <si>
    <t>E</t>
  </si>
  <si>
    <t>Tables</t>
  </si>
  <si>
    <t>Table</t>
  </si>
  <si>
    <t>F</t>
  </si>
  <si>
    <t>G</t>
  </si>
  <si>
    <t>H</t>
  </si>
  <si>
    <t>I</t>
  </si>
  <si>
    <t>J</t>
  </si>
  <si>
    <t>K</t>
  </si>
  <si>
    <t>L</t>
  </si>
  <si>
    <t>M</t>
  </si>
  <si>
    <t>N</t>
  </si>
  <si>
    <t>O</t>
  </si>
  <si>
    <t>Seat 1</t>
  </si>
  <si>
    <t>Seat 2</t>
  </si>
  <si>
    <t>Seat 3</t>
  </si>
  <si>
    <t>Seat 4</t>
  </si>
  <si>
    <t>Seat 5</t>
  </si>
  <si>
    <t>Seat 6</t>
  </si>
  <si>
    <t>Seat 7</t>
  </si>
  <si>
    <t>Seat 8</t>
  </si>
  <si>
    <t>Seat 9</t>
  </si>
  <si>
    <t>Seat 10</t>
  </si>
  <si>
    <t>Seat 11</t>
  </si>
  <si>
    <t>Sweetheart</t>
  </si>
  <si>
    <t>Ms. Taylor Scheffing</t>
  </si>
  <si>
    <t>Ms. Cori Hallowes</t>
  </si>
  <si>
    <t>Mrs. Jules Ast</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</si>
</sst>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_);\(0.0%\);\-\-\ \ \ _);@_)"/>
    <numFmt numFmtId="165" formatCode="[=1]&quot;Yes&quot;;[=0]&quot;No&quot;"/>
    <numFmt numFmtId="166" formatCode="[$$]#,##0.0_);\([$$]#,##0.0\);&quot;$&quot;\ \-\-_);@_)"/>
    <numFmt numFmtId="167" formatCode="[$$]#,##0.00_);\([$$]#,##0.00\);&quot;$&quot;\ \-\-_);@_)"/>
    <numFmt numFmtId="168" formatCode="#,##0.0_);\(#,##0.0\);\-\-_);@_)"/>
    <numFmt numFmtId="169" formatCode="#,##0.0_);\(#,##0.0\)"/>
  </numFmts>
  <fonts count="24" x14ac:knownFonts="1">
    <font>
      <sz val="11"/>
      <color theme="1"/>
      <name val="Calibri"/>
      <family val="2"/>
      <scheme val="minor"/>
    </font>
    <font>
      <sz val="8"/>
      <color indexed="81"/>
      <name val="Tahoma"/>
      <family val="2"/>
    </font>
    <font>
      <b/>
      <sz val="8"/>
      <color indexed="81"/>
      <name val="Tahoma"/>
      <family val="2"/>
    </font>
    <font>
      <sz val="11"/>
      <color theme="1"/>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b/>
      <u val="singleAccounting"/>
      <sz val="11"/>
      <color theme="1"/>
      <name val="Times New Roman"/>
      <family val="1"/>
    </font>
    <font>
      <sz val="11"/>
      <color rgb="FF0070C0"/>
      <name val="Times New Roman"/>
      <family val="1"/>
    </font>
    <font>
      <b/>
      <i/>
      <sz val="11"/>
      <color theme="1"/>
      <name val="Times New Roman"/>
      <family val="1"/>
    </font>
    <font>
      <sz val="11"/>
      <color theme="1"/>
      <name val="Wingdings"/>
      <charset val="2"/>
    </font>
    <font>
      <sz val="10"/>
      <color theme="1"/>
      <name val="Times New Roman"/>
      <family val="1"/>
    </font>
    <font>
      <sz val="11"/>
      <color rgb="FF00B050"/>
      <name val="Times New Roman"/>
      <family val="1"/>
    </font>
    <font>
      <i/>
      <sz val="10"/>
      <color theme="1"/>
      <name val="Times New Roman"/>
      <family val="1"/>
    </font>
    <font>
      <b/>
      <sz val="10"/>
      <color theme="1"/>
      <name val="Times New Roman"/>
      <family val="1"/>
    </font>
    <font>
      <b/>
      <u val="singleAccounting"/>
      <sz val="10"/>
      <color theme="1"/>
      <name val="Times New Roman"/>
      <family val="1"/>
    </font>
    <font>
      <sz val="10"/>
      <color rgb="FF0070C0"/>
      <name val="Times New Roman"/>
      <family val="1"/>
    </font>
    <font>
      <b/>
      <u/>
      <sz val="11"/>
      <color theme="1"/>
      <name val="Times New Roman"/>
      <family val="1"/>
    </font>
    <font>
      <b/>
      <sz val="10"/>
      <color rgb="FF0070C0"/>
      <name val="Times New Roman"/>
      <family val="1"/>
    </font>
    <font>
      <u/>
      <sz val="10"/>
      <color theme="1"/>
      <name val="Times New Roman"/>
      <family val="1"/>
    </font>
    <font>
      <sz val="10"/>
      <color theme="1"/>
      <name val="Calibri"/>
      <family val="2"/>
    </font>
    <font>
      <sz val="8"/>
      <color indexed="81"/>
      <name val="Tahoma"/>
      <charset val="1"/>
    </font>
    <font>
      <b/>
      <sz val="8"/>
      <color indexed="81"/>
      <name val="Tahoma"/>
      <charset val="1"/>
    </font>
  </fonts>
  <fills count="12">
    <fill>
      <patternFill patternType="none"/>
    </fill>
    <fill>
      <patternFill patternType="gray125"/>
    </fill>
    <fill>
      <patternFill patternType="solid">
        <fgColor theme="0" tint="-4.9989318521683403E-2"/>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FFFF00"/>
        <bgColor indexed="64"/>
      </patternFill>
    </fill>
    <fill>
      <patternFill patternType="solid">
        <fgColor theme="6" tint="0.79998168889431442"/>
        <bgColor indexed="64"/>
      </patternFill>
    </fill>
    <fill>
      <patternFill patternType="solid">
        <fgColor rgb="FFFFFFCC"/>
        <bgColor indexed="64"/>
      </patternFill>
    </fill>
  </fills>
  <borders count="16">
    <border>
      <left/>
      <right/>
      <top/>
      <bottom/>
      <diagonal/>
    </border>
    <border>
      <left/>
      <right/>
      <top/>
      <bottom style="medium">
        <color indexed="64"/>
      </bottom>
      <diagonal/>
    </border>
    <border>
      <left/>
      <right/>
      <top/>
      <bottom style="hair">
        <color indexed="64"/>
      </bottom>
      <diagonal/>
    </border>
    <border>
      <left/>
      <right/>
      <top style="hair">
        <color indexed="64"/>
      </top>
      <bottom style="hair">
        <color indexed="64"/>
      </bottom>
      <diagonal/>
    </border>
    <border>
      <left/>
      <right/>
      <top/>
      <bottom style="thin">
        <color indexed="8"/>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top style="thin">
        <color indexed="64"/>
      </top>
      <bottom/>
      <diagonal/>
    </border>
    <border>
      <left style="medium">
        <color rgb="FF00B050"/>
      </left>
      <right/>
      <top style="medium">
        <color rgb="FF00B050"/>
      </top>
      <bottom style="medium">
        <color rgb="FF00B050"/>
      </bottom>
      <diagonal/>
    </border>
    <border>
      <left/>
      <right/>
      <top style="medium">
        <color rgb="FF00B050"/>
      </top>
      <bottom style="medium">
        <color rgb="FF00B050"/>
      </bottom>
      <diagonal/>
    </border>
    <border>
      <left/>
      <right style="medium">
        <color rgb="FF00B050"/>
      </right>
      <top style="medium">
        <color rgb="FF00B050"/>
      </top>
      <bottom style="medium">
        <color rgb="FF00B050"/>
      </bottom>
      <diagonal/>
    </border>
    <border>
      <left/>
      <right/>
      <top/>
      <bottom style="hair">
        <color theme="0" tint="-0.24994659260841701"/>
      </bottom>
      <diagonal/>
    </border>
    <border>
      <left/>
      <right/>
      <top style="hair">
        <color theme="0" tint="-0.24994659260841701"/>
      </top>
      <bottom style="hair">
        <color theme="0" tint="-0.24994659260841701"/>
      </bottom>
      <diagonal/>
    </border>
    <border>
      <left/>
      <right style="hair">
        <color theme="0" tint="-0.249977111117893"/>
      </right>
      <top/>
      <bottom style="hair">
        <color theme="0" tint="-0.24994659260841701"/>
      </bottom>
      <diagonal/>
    </border>
    <border>
      <left/>
      <right style="hair">
        <color theme="0" tint="-0.249977111117893"/>
      </right>
      <top style="hair">
        <color theme="0" tint="-0.24994659260841701"/>
      </top>
      <bottom style="hair">
        <color theme="0" tint="-0.24994659260841701"/>
      </bottom>
      <diagonal/>
    </border>
    <border>
      <left/>
      <right style="hair">
        <color theme="0" tint="-0.249977111117893"/>
      </right>
      <top style="hair">
        <color theme="0" tint="-0.24994659260841701"/>
      </top>
      <bottom style="hair">
        <color theme="0" tint="-0.249977111117893"/>
      </bottom>
      <diagonal/>
    </border>
  </borders>
  <cellStyleXfs count="2">
    <xf numFmtId="0" fontId="0" fillId="0" borderId="0"/>
    <xf numFmtId="0" fontId="3" fillId="0" borderId="0"/>
  </cellStyleXfs>
  <cellXfs count="175">
    <xf numFmtId="0" fontId="0" fillId="0" borderId="0" xfId="0"/>
    <xf numFmtId="0" fontId="4" fillId="0" borderId="0" xfId="0" applyFont="1" applyAlignment="1">
      <alignment horizontal="center"/>
    </xf>
    <xf numFmtId="0" fontId="5" fillId="0" borderId="1" xfId="0" applyFont="1" applyBorder="1" applyAlignment="1">
      <alignment horizontal="left"/>
    </xf>
    <xf numFmtId="0" fontId="5" fillId="0" borderId="1" xfId="0" applyFont="1" applyBorder="1" applyAlignment="1">
      <alignment horizontal="center"/>
    </xf>
    <xf numFmtId="0" fontId="6" fillId="0" borderId="0" xfId="0" applyFont="1" applyAlignment="1">
      <alignment horizontal="left"/>
    </xf>
    <xf numFmtId="0" fontId="4" fillId="0" borderId="0" xfId="0" applyFont="1"/>
    <xf numFmtId="0" fontId="5" fillId="0" borderId="0" xfId="0" applyFont="1" applyBorder="1" applyAlignment="1">
      <alignment horizontal="left"/>
    </xf>
    <xf numFmtId="0" fontId="6" fillId="0" borderId="0" xfId="0" applyFont="1" applyBorder="1" applyAlignment="1">
      <alignment horizontal="left"/>
    </xf>
    <xf numFmtId="0" fontId="4" fillId="0" borderId="2" xfId="0" applyFont="1" applyBorder="1" applyAlignment="1">
      <alignment horizontal="center"/>
    </xf>
    <xf numFmtId="0" fontId="4" fillId="0" borderId="3" xfId="0" applyFont="1" applyBorder="1" applyAlignment="1">
      <alignment horizontal="center"/>
    </xf>
    <xf numFmtId="0" fontId="5" fillId="0" borderId="0" xfId="0" applyFont="1"/>
    <xf numFmtId="0" fontId="4" fillId="0" borderId="0" xfId="0" applyFont="1" applyAlignment="1">
      <alignment horizontal="left"/>
    </xf>
    <xf numFmtId="0" fontId="7" fillId="0" borderId="0" xfId="0" applyFont="1" applyAlignment="1">
      <alignment horizontal="left"/>
    </xf>
    <xf numFmtId="0" fontId="4" fillId="0" borderId="0" xfId="0" applyFont="1" applyAlignment="1">
      <alignment horizontal="left" indent="2"/>
    </xf>
    <xf numFmtId="0" fontId="9" fillId="0" borderId="0" xfId="0" applyFont="1" applyAlignment="1">
      <alignment horizontal="center"/>
    </xf>
    <xf numFmtId="166" fontId="4" fillId="0" borderId="0" xfId="0" applyNumberFormat="1" applyFont="1" applyAlignment="1">
      <alignment horizontal="center"/>
    </xf>
    <xf numFmtId="167" fontId="4" fillId="0" borderId="0" xfId="0" applyNumberFormat="1" applyFont="1" applyAlignment="1">
      <alignment horizontal="center"/>
    </xf>
    <xf numFmtId="0" fontId="8" fillId="0" borderId="0" xfId="0" applyFont="1" applyAlignment="1">
      <alignment horizontal="center"/>
    </xf>
    <xf numFmtId="167" fontId="9" fillId="0" borderId="0" xfId="0" applyNumberFormat="1" applyFont="1" applyAlignment="1">
      <alignment horizontal="center"/>
    </xf>
    <xf numFmtId="0" fontId="7" fillId="0" borderId="0" xfId="0" applyFont="1" applyAlignment="1">
      <alignment horizontal="center"/>
    </xf>
    <xf numFmtId="0" fontId="4" fillId="0" borderId="2" xfId="0" applyFont="1" applyBorder="1" applyAlignment="1">
      <alignment horizontal="left" wrapText="1"/>
    </xf>
    <xf numFmtId="0" fontId="4" fillId="0" borderId="3" xfId="0" applyFont="1" applyBorder="1" applyAlignment="1">
      <alignment horizontal="left" wrapText="1"/>
    </xf>
    <xf numFmtId="0" fontId="7" fillId="0" borderId="2" xfId="0" applyFont="1" applyBorder="1" applyAlignment="1">
      <alignment horizontal="left" wrapText="1"/>
    </xf>
    <xf numFmtId="0" fontId="4" fillId="0" borderId="2" xfId="0" applyFont="1" applyBorder="1" applyAlignment="1">
      <alignment horizont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horizontal="center" vertical="center" wrapText="1"/>
    </xf>
    <xf numFmtId="0" fontId="4" fillId="0" borderId="0" xfId="0" applyFont="1" applyAlignment="1">
      <alignment vertical="center"/>
    </xf>
    <xf numFmtId="168" fontId="4" fillId="0" borderId="0" xfId="0" applyNumberFormat="1" applyFont="1" applyAlignment="1">
      <alignment horizontal="center"/>
    </xf>
    <xf numFmtId="9" fontId="9" fillId="0" borderId="5" xfId="0" applyNumberFormat="1" applyFont="1" applyBorder="1" applyAlignment="1">
      <alignment horizontal="center"/>
    </xf>
    <xf numFmtId="0" fontId="7" fillId="0" borderId="4" xfId="0" applyFont="1" applyBorder="1" applyAlignment="1">
      <alignment horizontal="center"/>
    </xf>
    <xf numFmtId="167" fontId="7" fillId="0" borderId="4" xfId="0" applyNumberFormat="1" applyFont="1" applyBorder="1" applyAlignment="1">
      <alignment horizontal="center"/>
    </xf>
    <xf numFmtId="0" fontId="10" fillId="0" borderId="6" xfId="0" applyNumberFormat="1" applyFont="1" applyFill="1" applyBorder="1" applyAlignment="1"/>
    <xf numFmtId="0" fontId="6" fillId="0" borderId="6" xfId="0" applyNumberFormat="1" applyFont="1" applyFill="1" applyBorder="1" applyAlignment="1"/>
    <xf numFmtId="0" fontId="4" fillId="0" borderId="7" xfId="0" applyNumberFormat="1" applyFont="1" applyFill="1" applyBorder="1" applyAlignment="1">
      <alignment horizontal="center" vertical="center"/>
    </xf>
    <xf numFmtId="0" fontId="4" fillId="0" borderId="7" xfId="0" applyNumberFormat="1" applyFont="1" applyFill="1" applyBorder="1" applyAlignment="1"/>
    <xf numFmtId="0" fontId="4" fillId="0" borderId="0" xfId="0" applyNumberFormat="1" applyFont="1" applyFill="1" applyAlignment="1">
      <alignment horizontal="center" vertical="center"/>
    </xf>
    <xf numFmtId="0" fontId="4" fillId="0" borderId="0" xfId="0" applyNumberFormat="1" applyFont="1" applyFill="1" applyAlignment="1"/>
    <xf numFmtId="0" fontId="4" fillId="0" borderId="0" xfId="0" applyFont="1" applyBorder="1"/>
    <xf numFmtId="0" fontId="11" fillId="0" borderId="0" xfId="0" applyNumberFormat="1" applyFont="1" applyFill="1" applyBorder="1" applyAlignment="1">
      <alignment horizontal="center" vertical="center"/>
    </xf>
    <xf numFmtId="0" fontId="13" fillId="0" borderId="5" xfId="0" applyFont="1" applyBorder="1" applyAlignment="1">
      <alignment horizontal="center"/>
    </xf>
    <xf numFmtId="0" fontId="14" fillId="0" borderId="0" xfId="0" applyFont="1" applyBorder="1" applyAlignment="1">
      <alignment horizontal="left"/>
    </xf>
    <xf numFmtId="0" fontId="14" fillId="0" borderId="0" xfId="0" applyFont="1" applyAlignment="1">
      <alignment horizontal="left"/>
    </xf>
    <xf numFmtId="0" fontId="12" fillId="0" borderId="0" xfId="0" applyFont="1" applyAlignment="1">
      <alignment horizontal="center"/>
    </xf>
    <xf numFmtId="0" fontId="12" fillId="0" borderId="0" xfId="0" applyFont="1"/>
    <xf numFmtId="0" fontId="12" fillId="2" borderId="0" xfId="0" applyFont="1" applyFill="1" applyAlignment="1">
      <alignment horizontal="left"/>
    </xf>
    <xf numFmtId="0" fontId="15" fillId="5" borderId="0" xfId="0" applyFont="1" applyFill="1" applyAlignment="1">
      <alignment horizontal="centerContinuous"/>
    </xf>
    <xf numFmtId="0" fontId="12" fillId="5" borderId="0" xfId="0" applyFont="1" applyFill="1" applyAlignment="1">
      <alignment horizontal="centerContinuous"/>
    </xf>
    <xf numFmtId="0" fontId="15" fillId="3" borderId="0" xfId="0" applyFont="1" applyFill="1" applyAlignment="1">
      <alignment horizontal="centerContinuous"/>
    </xf>
    <xf numFmtId="0" fontId="12" fillId="3" borderId="0" xfId="0" applyFont="1" applyFill="1" applyAlignment="1">
      <alignment horizontal="centerContinuous"/>
    </xf>
    <xf numFmtId="0" fontId="15" fillId="7" borderId="0" xfId="0" applyFont="1" applyFill="1" applyAlignment="1">
      <alignment horizontal="centerContinuous"/>
    </xf>
    <xf numFmtId="0" fontId="12" fillId="7" borderId="0" xfId="0" applyFont="1" applyFill="1" applyAlignment="1">
      <alignment horizontal="centerContinuous"/>
    </xf>
    <xf numFmtId="0" fontId="15" fillId="4" borderId="0" xfId="0" applyFont="1" applyFill="1" applyAlignment="1">
      <alignment horizontal="centerContinuous"/>
    </xf>
    <xf numFmtId="0" fontId="12" fillId="4" borderId="0" xfId="0" applyFont="1" applyFill="1" applyAlignment="1">
      <alignment horizontal="centerContinuous"/>
    </xf>
    <xf numFmtId="0" fontId="15" fillId="6" borderId="0" xfId="0" applyFont="1" applyFill="1" applyAlignment="1">
      <alignment horizontal="centerContinuous" vertical="center"/>
    </xf>
    <xf numFmtId="0" fontId="15" fillId="2" borderId="0" xfId="0" applyFont="1" applyFill="1" applyAlignment="1">
      <alignment horizontal="centerContinuous"/>
    </xf>
    <xf numFmtId="0" fontId="12" fillId="2" borderId="0" xfId="0" applyFont="1" applyFill="1" applyAlignment="1">
      <alignment horizontal="centerContinuous"/>
    </xf>
    <xf numFmtId="0" fontId="16" fillId="2" borderId="0" xfId="0" applyFont="1" applyFill="1" applyAlignment="1">
      <alignment horizontal="centerContinuous"/>
    </xf>
    <xf numFmtId="0" fontId="12" fillId="2" borderId="0" xfId="0" applyFont="1" applyFill="1" applyAlignment="1"/>
    <xf numFmtId="0" fontId="16" fillId="2" borderId="0" xfId="0" applyFont="1" applyFill="1" applyAlignment="1">
      <alignment horizontal="center"/>
    </xf>
    <xf numFmtId="0" fontId="16" fillId="2" borderId="0" xfId="0" applyFont="1" applyFill="1" applyBorder="1" applyAlignment="1">
      <alignment horizontal="center"/>
    </xf>
    <xf numFmtId="0" fontId="15" fillId="0" borderId="0" xfId="0" applyFont="1"/>
    <xf numFmtId="0" fontId="12" fillId="0" borderId="11" xfId="0" applyFont="1" applyBorder="1" applyAlignment="1">
      <alignment horizontal="center"/>
    </xf>
    <xf numFmtId="0" fontId="12" fillId="0" borderId="11" xfId="0" applyFont="1" applyBorder="1" applyAlignment="1">
      <alignment horizontal="centerContinuous"/>
    </xf>
    <xf numFmtId="0" fontId="12" fillId="0" borderId="13" xfId="0" applyFont="1" applyBorder="1" applyAlignment="1">
      <alignment horizontal="center"/>
    </xf>
    <xf numFmtId="9" fontId="17" fillId="0" borderId="11" xfId="0" applyNumberFormat="1" applyFont="1" applyBorder="1" applyAlignment="1">
      <alignment horizontal="center"/>
    </xf>
    <xf numFmtId="0" fontId="12" fillId="0" borderId="14" xfId="0" applyFont="1" applyBorder="1" applyAlignment="1">
      <alignment horizontal="center"/>
    </xf>
    <xf numFmtId="0" fontId="12" fillId="0" borderId="12" xfId="0" applyFont="1" applyBorder="1" applyAlignment="1">
      <alignment horizontal="center"/>
    </xf>
    <xf numFmtId="9" fontId="17" fillId="0" borderId="12" xfId="0" applyNumberFormat="1" applyFont="1" applyBorder="1" applyAlignment="1">
      <alignment horizontal="center"/>
    </xf>
    <xf numFmtId="0" fontId="12" fillId="0" borderId="12" xfId="0" applyFont="1" applyBorder="1" applyAlignment="1">
      <alignment horizontal="center" wrapText="1"/>
    </xf>
    <xf numFmtId="0" fontId="12" fillId="0" borderId="12" xfId="0" applyFont="1" applyFill="1" applyBorder="1" applyAlignment="1">
      <alignment horizontal="center"/>
    </xf>
    <xf numFmtId="0" fontId="12" fillId="0" borderId="14" xfId="0" applyFont="1" applyFill="1" applyBorder="1" applyAlignment="1">
      <alignment horizontal="center"/>
    </xf>
    <xf numFmtId="9" fontId="17" fillId="0" borderId="12" xfId="0" applyNumberFormat="1" applyFont="1" applyFill="1" applyBorder="1" applyAlignment="1">
      <alignment horizontal="center"/>
    </xf>
    <xf numFmtId="0" fontId="12" fillId="0" borderId="0" xfId="0" applyFont="1" applyFill="1"/>
    <xf numFmtId="0" fontId="12" fillId="0" borderId="12" xfId="0" quotePrefix="1" applyFont="1" applyBorder="1" applyAlignment="1">
      <alignment horizontal="center"/>
    </xf>
    <xf numFmtId="0" fontId="15" fillId="0" borderId="8" xfId="0" applyFont="1" applyBorder="1" applyAlignment="1">
      <alignment horizontal="center"/>
    </xf>
    <xf numFmtId="0" fontId="12" fillId="0" borderId="9" xfId="0" applyFont="1" applyBorder="1" applyAlignment="1">
      <alignment horizontal="center"/>
    </xf>
    <xf numFmtId="0" fontId="15" fillId="0" borderId="9" xfId="0" applyFont="1" applyBorder="1" applyAlignment="1">
      <alignment horizontal="center"/>
    </xf>
    <xf numFmtId="164" fontId="15" fillId="0" borderId="9" xfId="0" applyNumberFormat="1" applyFont="1" applyBorder="1" applyAlignment="1">
      <alignment horizontal="center"/>
    </xf>
    <xf numFmtId="0" fontId="12" fillId="0" borderId="0" xfId="0" applyFont="1" applyBorder="1" applyAlignment="1">
      <alignment horizontal="center"/>
    </xf>
    <xf numFmtId="168" fontId="12" fillId="0" borderId="0" xfId="0" applyNumberFormat="1" applyFont="1" applyAlignment="1">
      <alignment horizontal="center"/>
    </xf>
    <xf numFmtId="0" fontId="16" fillId="2" borderId="11" xfId="0" applyFont="1" applyFill="1" applyBorder="1" applyAlignment="1">
      <alignment horizontal="center"/>
    </xf>
    <xf numFmtId="165" fontId="17" fillId="0" borderId="11" xfId="0" applyNumberFormat="1" applyFont="1" applyBorder="1" applyAlignment="1">
      <alignment horizontal="center"/>
    </xf>
    <xf numFmtId="165" fontId="17" fillId="0" borderId="12" xfId="0" applyNumberFormat="1" applyFont="1" applyBorder="1" applyAlignment="1">
      <alignment horizontal="center"/>
    </xf>
    <xf numFmtId="165" fontId="17" fillId="0" borderId="12" xfId="0" applyNumberFormat="1" applyFont="1" applyFill="1" applyBorder="1" applyAlignment="1">
      <alignment horizontal="center"/>
    </xf>
    <xf numFmtId="0" fontId="12" fillId="8" borderId="0" xfId="0" applyFont="1" applyFill="1" applyAlignment="1">
      <alignment horizontal="centerContinuous"/>
    </xf>
    <xf numFmtId="0" fontId="15" fillId="8" borderId="0" xfId="0" applyFont="1" applyFill="1" applyAlignment="1">
      <alignment horizontal="centerContinuous"/>
    </xf>
    <xf numFmtId="0" fontId="12" fillId="0" borderId="10" xfId="0" applyFont="1" applyBorder="1" applyAlignment="1">
      <alignment horizontal="center"/>
    </xf>
    <xf numFmtId="168" fontId="4" fillId="0" borderId="0" xfId="0" applyNumberFormat="1" applyFont="1"/>
    <xf numFmtId="0" fontId="18" fillId="0" borderId="0" xfId="0" applyFont="1"/>
    <xf numFmtId="0" fontId="6" fillId="0" borderId="0" xfId="0" applyFont="1"/>
    <xf numFmtId="0" fontId="7" fillId="0" borderId="0" xfId="0" applyFont="1" applyAlignment="1">
      <alignment horizontal="left" indent="2"/>
    </xf>
    <xf numFmtId="168" fontId="4" fillId="0" borderId="4" xfId="0" applyNumberFormat="1" applyFont="1" applyBorder="1"/>
    <xf numFmtId="0" fontId="4" fillId="0" borderId="4" xfId="0" applyFont="1" applyBorder="1"/>
    <xf numFmtId="169" fontId="4" fillId="0" borderId="0" xfId="0" applyNumberFormat="1" applyFont="1"/>
    <xf numFmtId="168" fontId="9" fillId="0" borderId="0" xfId="0" applyNumberFormat="1" applyFont="1"/>
    <xf numFmtId="0" fontId="9" fillId="0" borderId="0" xfId="0" applyFont="1"/>
    <xf numFmtId="0" fontId="9" fillId="0" borderId="4" xfId="0" applyFont="1" applyBorder="1"/>
    <xf numFmtId="168" fontId="9" fillId="0" borderId="4" xfId="0" applyNumberFormat="1" applyFont="1" applyBorder="1"/>
    <xf numFmtId="0" fontId="9" fillId="0" borderId="0" xfId="0" applyFont="1" applyBorder="1"/>
    <xf numFmtId="168" fontId="9" fillId="0" borderId="0" xfId="0" applyNumberFormat="1" applyFont="1" applyBorder="1"/>
    <xf numFmtId="168" fontId="4" fillId="0" borderId="0" xfId="0" applyNumberFormat="1" applyFont="1" applyBorder="1"/>
    <xf numFmtId="17" fontId="7" fillId="0" borderId="4" xfId="0" applyNumberFormat="1" applyFont="1" applyBorder="1"/>
    <xf numFmtId="17" fontId="7" fillId="0" borderId="4" xfId="0" applyNumberFormat="1" applyFont="1" applyBorder="1" applyAlignment="1">
      <alignment horizontal="center"/>
    </xf>
    <xf numFmtId="0" fontId="7" fillId="0" borderId="0" xfId="0" applyFont="1" applyBorder="1" applyAlignment="1">
      <alignment horizontal="center"/>
    </xf>
    <xf numFmtId="168" fontId="9" fillId="0" borderId="0" xfId="0" applyNumberFormat="1" applyFont="1" applyAlignment="1">
      <alignment horizontal="center"/>
    </xf>
    <xf numFmtId="0" fontId="7" fillId="0" borderId="0" xfId="0" applyFont="1" applyAlignment="1">
      <alignment horizontal="left" indent="3"/>
    </xf>
    <xf numFmtId="168" fontId="4" fillId="0" borderId="0" xfId="0" applyNumberFormat="1" applyFont="1" applyAlignment="1">
      <alignment horizontal="right"/>
    </xf>
    <xf numFmtId="168" fontId="4" fillId="0" borderId="4" xfId="0" applyNumberFormat="1" applyFont="1" applyBorder="1" applyAlignment="1">
      <alignment horizontal="right"/>
    </xf>
    <xf numFmtId="168" fontId="9" fillId="0" borderId="0" xfId="0" applyNumberFormat="1" applyFont="1" applyAlignment="1">
      <alignment horizontal="right"/>
    </xf>
    <xf numFmtId="166" fontId="4" fillId="0" borderId="0" xfId="0" applyNumberFormat="1" applyFont="1" applyAlignment="1">
      <alignment horizontal="right"/>
    </xf>
    <xf numFmtId="0" fontId="4" fillId="0" borderId="0" xfId="0" applyFont="1" applyAlignment="1">
      <alignment horizontal="right"/>
    </xf>
    <xf numFmtId="0" fontId="12" fillId="9" borderId="0" xfId="0" applyFont="1" applyFill="1" applyAlignment="1">
      <alignment horizontal="center"/>
    </xf>
    <xf numFmtId="0" fontId="12" fillId="9" borderId="12" xfId="0" applyFont="1" applyFill="1" applyBorder="1" applyAlignment="1">
      <alignment horizontal="center"/>
    </xf>
    <xf numFmtId="0" fontId="12" fillId="9" borderId="11" xfId="0" applyFont="1" applyFill="1" applyBorder="1" applyAlignment="1">
      <alignment horizontal="centerContinuous"/>
    </xf>
    <xf numFmtId="9" fontId="17" fillId="9" borderId="12" xfId="0" applyNumberFormat="1" applyFont="1" applyFill="1" applyBorder="1" applyAlignment="1">
      <alignment horizontal="center"/>
    </xf>
    <xf numFmtId="0" fontId="12" fillId="9" borderId="14" xfId="0" applyFont="1" applyFill="1" applyBorder="1" applyAlignment="1">
      <alignment horizontal="center"/>
    </xf>
    <xf numFmtId="165" fontId="17" fillId="9" borderId="12" xfId="0" applyNumberFormat="1" applyFont="1" applyFill="1" applyBorder="1" applyAlignment="1">
      <alignment horizontal="center"/>
    </xf>
    <xf numFmtId="165" fontId="17" fillId="9" borderId="11" xfId="0" applyNumberFormat="1" applyFont="1" applyFill="1" applyBorder="1" applyAlignment="1">
      <alignment horizontal="center"/>
    </xf>
    <xf numFmtId="0" fontId="12" fillId="9" borderId="11" xfId="0" applyFont="1" applyFill="1" applyBorder="1" applyAlignment="1">
      <alignment horizontal="center"/>
    </xf>
    <xf numFmtId="0" fontId="12" fillId="9" borderId="0" xfId="0" applyFont="1" applyFill="1"/>
    <xf numFmtId="0" fontId="12" fillId="0" borderId="0" xfId="0" applyFont="1" applyFill="1" applyAlignment="1">
      <alignment horizontal="center"/>
    </xf>
    <xf numFmtId="0" fontId="12" fillId="0" borderId="11" xfId="0" applyFont="1" applyFill="1" applyBorder="1" applyAlignment="1">
      <alignment horizontal="centerContinuous"/>
    </xf>
    <xf numFmtId="165" fontId="17" fillId="0" borderId="11" xfId="0" applyNumberFormat="1" applyFont="1" applyFill="1" applyBorder="1" applyAlignment="1">
      <alignment horizontal="center"/>
    </xf>
    <xf numFmtId="0" fontId="12" fillId="0" borderId="11" xfId="0" applyFont="1" applyFill="1" applyBorder="1" applyAlignment="1">
      <alignment horizontal="center"/>
    </xf>
    <xf numFmtId="0" fontId="12" fillId="0" borderId="15" xfId="0" applyFont="1" applyFill="1" applyBorder="1" applyAlignment="1">
      <alignment horizontal="center"/>
    </xf>
    <xf numFmtId="0" fontId="12" fillId="0" borderId="12" xfId="0" quotePrefix="1" applyFont="1" applyFill="1" applyBorder="1" applyAlignment="1">
      <alignment horizontal="center"/>
    </xf>
    <xf numFmtId="0" fontId="12" fillId="0" borderId="12" xfId="0" applyFont="1" applyFill="1" applyBorder="1" applyAlignment="1">
      <alignment horizontal="center" wrapText="1"/>
    </xf>
    <xf numFmtId="0" fontId="15" fillId="10" borderId="0" xfId="0" applyFont="1" applyFill="1" applyAlignment="1">
      <alignment horizontal="centerContinuous"/>
    </xf>
    <xf numFmtId="0" fontId="12" fillId="2" borderId="0" xfId="0" applyFont="1" applyFill="1" applyAlignment="1">
      <alignment horizontal="center"/>
    </xf>
    <xf numFmtId="0" fontId="17" fillId="0" borderId="0" xfId="0" applyFont="1" applyAlignment="1">
      <alignment horizontal="center"/>
    </xf>
    <xf numFmtId="0" fontId="20" fillId="0" borderId="0" xfId="0" applyFont="1" applyAlignment="1">
      <alignment horizontal="left"/>
    </xf>
    <xf numFmtId="0" fontId="12" fillId="0" borderId="0" xfId="0" applyFont="1" applyAlignment="1">
      <alignment horizontal="left"/>
    </xf>
    <xf numFmtId="0" fontId="12" fillId="0" borderId="11" xfId="0" applyFont="1" applyFill="1" applyBorder="1" applyAlignment="1">
      <alignment horizontal="left"/>
    </xf>
    <xf numFmtId="0" fontId="0" fillId="0" borderId="0" xfId="0" applyAlignment="1">
      <alignment horizontal="left"/>
    </xf>
    <xf numFmtId="0" fontId="12" fillId="0" borderId="12" xfId="0" applyFont="1" applyFill="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centerContinuous" vertical="center"/>
    </xf>
    <xf numFmtId="0" fontId="12" fillId="0" borderId="12" xfId="0" applyFont="1" applyFill="1" applyBorder="1" applyAlignment="1">
      <alignment horizontal="center" vertical="center" wrapText="1"/>
    </xf>
    <xf numFmtId="165" fontId="17" fillId="0" borderId="11" xfId="0" applyNumberFormat="1" applyFont="1" applyFill="1" applyBorder="1" applyAlignment="1">
      <alignment horizontal="center" vertical="center"/>
    </xf>
    <xf numFmtId="0" fontId="17" fillId="0" borderId="12" xfId="0" applyFont="1" applyFill="1" applyBorder="1" applyAlignment="1">
      <alignment horizontal="center" vertical="center"/>
    </xf>
    <xf numFmtId="9" fontId="17" fillId="0" borderId="12" xfId="0" applyNumberFormat="1" applyFont="1" applyFill="1" applyBorder="1" applyAlignment="1">
      <alignment horizontal="center" vertical="center"/>
    </xf>
    <xf numFmtId="0" fontId="12" fillId="0" borderId="14" xfId="0" applyFont="1" applyFill="1" applyBorder="1" applyAlignment="1">
      <alignment horizontal="center" vertical="center"/>
    </xf>
    <xf numFmtId="165" fontId="17" fillId="0" borderId="12" xfId="0" applyNumberFormat="1" applyFont="1" applyFill="1" applyBorder="1" applyAlignment="1">
      <alignment horizontal="center" vertical="center"/>
    </xf>
    <xf numFmtId="0" fontId="12" fillId="0" borderId="0" xfId="0" applyFont="1" applyFill="1" applyAlignment="1">
      <alignment vertical="center"/>
    </xf>
    <xf numFmtId="0" fontId="12" fillId="6" borderId="0" xfId="0" applyFont="1" applyFill="1" applyAlignment="1">
      <alignment horizontal="centerContinuous"/>
    </xf>
    <xf numFmtId="0" fontId="15" fillId="6" borderId="0" xfId="0" applyFont="1" applyFill="1" applyAlignment="1">
      <alignment horizontal="centerContinuous"/>
    </xf>
    <xf numFmtId="0" fontId="12" fillId="0" borderId="0" xfId="0" applyFont="1" applyFill="1" applyAlignment="1">
      <alignment horizontal="center" vertical="center"/>
    </xf>
    <xf numFmtId="9" fontId="17" fillId="0" borderId="11" xfId="0" applyNumberFormat="1" applyFont="1" applyFill="1" applyBorder="1" applyAlignment="1">
      <alignment horizontal="center" vertical="center"/>
    </xf>
    <xf numFmtId="0" fontId="12" fillId="0" borderId="13" xfId="0" applyFont="1" applyFill="1" applyBorder="1" applyAlignment="1">
      <alignment horizontal="center" vertical="center"/>
    </xf>
    <xf numFmtId="0" fontId="12" fillId="0" borderId="11" xfId="0" applyFont="1" applyFill="1" applyBorder="1" applyAlignment="1">
      <alignment horizontal="centerContinuous" vertical="center" wrapText="1"/>
    </xf>
    <xf numFmtId="164" fontId="17" fillId="0" borderId="12" xfId="0" applyNumberFormat="1" applyFont="1" applyFill="1" applyBorder="1" applyAlignment="1">
      <alignment horizontal="center" vertical="center"/>
    </xf>
    <xf numFmtId="0" fontId="12" fillId="0" borderId="12" xfId="0" quotePrefix="1" applyFont="1" applyFill="1" applyBorder="1" applyAlignment="1">
      <alignment horizontal="center" vertical="center"/>
    </xf>
    <xf numFmtId="0" fontId="12" fillId="0" borderId="0" xfId="0" applyFont="1" applyAlignment="1">
      <alignment horizontal="center" vertical="center"/>
    </xf>
    <xf numFmtId="0" fontId="12" fillId="0" borderId="0" xfId="0" applyFont="1" applyBorder="1" applyAlignment="1">
      <alignment horizontal="center" vertical="center"/>
    </xf>
    <xf numFmtId="0" fontId="17" fillId="0" borderId="0" xfId="0" applyFont="1" applyAlignment="1">
      <alignment horizontal="center" vertical="center"/>
    </xf>
    <xf numFmtId="0" fontId="12" fillId="0" borderId="0" xfId="0" applyFont="1" applyAlignment="1">
      <alignment vertical="center"/>
    </xf>
    <xf numFmtId="0" fontId="15" fillId="0" borderId="8" xfId="0" applyFont="1" applyBorder="1" applyAlignment="1">
      <alignment horizontal="center" vertical="center"/>
    </xf>
    <xf numFmtId="0" fontId="12" fillId="0" borderId="9" xfId="0" applyFont="1" applyBorder="1" applyAlignment="1">
      <alignment horizontal="center" vertical="center"/>
    </xf>
    <xf numFmtId="0" fontId="19" fillId="0" borderId="9" xfId="0" applyFont="1" applyBorder="1" applyAlignment="1">
      <alignment horizontal="center" vertical="center"/>
    </xf>
    <xf numFmtId="0" fontId="15" fillId="0" borderId="9" xfId="0" applyFont="1" applyBorder="1" applyAlignment="1">
      <alignment horizontal="center" vertical="center"/>
    </xf>
    <xf numFmtId="164" fontId="15" fillId="0" borderId="9" xfId="0" applyNumberFormat="1" applyFont="1" applyBorder="1" applyAlignment="1">
      <alignment horizontal="center" vertical="center"/>
    </xf>
    <xf numFmtId="0" fontId="17" fillId="0" borderId="0" xfId="0" applyFont="1" applyBorder="1" applyAlignment="1">
      <alignment horizontal="center" vertical="center"/>
    </xf>
    <xf numFmtId="0" fontId="12" fillId="11" borderId="12" xfId="0" applyFont="1" applyFill="1" applyBorder="1" applyAlignment="1">
      <alignment horizontal="center" vertical="center"/>
    </xf>
    <xf numFmtId="0" fontId="12" fillId="11" borderId="11" xfId="0" applyFont="1" applyFill="1" applyBorder="1" applyAlignment="1">
      <alignment horizontal="centerContinuous" vertical="center"/>
    </xf>
    <xf numFmtId="165" fontId="17" fillId="11" borderId="11" xfId="0" applyNumberFormat="1" applyFont="1" applyFill="1" applyBorder="1" applyAlignment="1">
      <alignment horizontal="center" vertical="center"/>
    </xf>
    <xf numFmtId="0" fontId="17" fillId="11" borderId="12" xfId="0" applyFont="1" applyFill="1" applyBorder="1" applyAlignment="1">
      <alignment horizontal="center" vertical="center"/>
    </xf>
    <xf numFmtId="9" fontId="17" fillId="11" borderId="12" xfId="0" applyNumberFormat="1" applyFont="1" applyFill="1" applyBorder="1" applyAlignment="1">
      <alignment horizontal="center" vertical="center"/>
    </xf>
    <xf numFmtId="0" fontId="12" fillId="11" borderId="14" xfId="0" applyFont="1" applyFill="1" applyBorder="1" applyAlignment="1">
      <alignment horizontal="center" vertical="center"/>
    </xf>
    <xf numFmtId="165" fontId="17" fillId="11" borderId="12" xfId="0" applyNumberFormat="1" applyFont="1" applyFill="1" applyBorder="1" applyAlignment="1">
      <alignment horizontal="center" vertical="center"/>
    </xf>
    <xf numFmtId="0" fontId="12" fillId="11" borderId="12" xfId="0" applyFont="1" applyFill="1" applyBorder="1" applyAlignment="1">
      <alignment horizontal="center"/>
    </xf>
    <xf numFmtId="165" fontId="17" fillId="11" borderId="12" xfId="0" applyNumberFormat="1" applyFont="1" applyFill="1" applyBorder="1" applyAlignment="1">
      <alignment horizontal="center"/>
    </xf>
    <xf numFmtId="3" fontId="12" fillId="0" borderId="14" xfId="0" applyNumberFormat="1" applyFont="1" applyFill="1" applyBorder="1" applyAlignment="1">
      <alignment horizontal="center" vertical="center"/>
    </xf>
    <xf numFmtId="3" fontId="12" fillId="0" borderId="0" xfId="0" applyNumberFormat="1" applyFont="1" applyAlignment="1">
      <alignment horizontal="center"/>
    </xf>
  </cellXfs>
  <cellStyles count="2">
    <cellStyle name="Normal" xfId="0" builtinId="0"/>
    <cellStyle name="Normal 7" xfId="1"/>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pageSetUpPr fitToPage="1"/>
  </sheetPr>
  <dimension ref="A1:AE932"/>
  <sheetViews>
    <sheetView showGridLines="0" view="pageBreakPreview" zoomScale="80" zoomScaleNormal="100" zoomScaleSheetLayoutView="80" workbookViewId="0">
      <pane ySplit="9" topLeftCell="A90" activePane="bottomLeft" state="frozen"/>
      <selection pane="bottomLeft" activeCell="E106" sqref="E106"/>
    </sheetView>
  </sheetViews>
  <sheetFormatPr defaultRowHeight="12.75" outlineLevelCol="1" x14ac:dyDescent="0.2"/>
  <cols>
    <col min="1" max="1" width="4.28515625" style="44" customWidth="1"/>
    <col min="2" max="2" width="21.28515625" style="44" customWidth="1"/>
    <col min="3" max="3" width="12.42578125" style="44" customWidth="1"/>
    <col min="4" max="4" width="43.42578125" style="44" hidden="1" customWidth="1" outlineLevel="1"/>
    <col min="5" max="5" width="21.28515625" style="44" bestFit="1" customWidth="1" collapsed="1"/>
    <col min="6" max="6" width="23.42578125" style="44" bestFit="1" customWidth="1"/>
    <col min="7" max="7" width="18.85546875" style="44" bestFit="1" customWidth="1"/>
    <col min="8" max="9" width="15.28515625" style="44" customWidth="1"/>
    <col min="10" max="10" width="38.42578125" style="44" hidden="1" customWidth="1" outlineLevel="1"/>
    <col min="11" max="11" width="16.5703125" style="44" hidden="1" customWidth="1" outlineLevel="1"/>
    <col min="12" max="12" width="14.28515625" style="44" hidden="1" customWidth="1" outlineLevel="1"/>
    <col min="13" max="14" width="13.28515625" style="44" hidden="1" customWidth="1" outlineLevel="1"/>
    <col min="15" max="15" width="13.7109375" style="44" customWidth="1" collapsed="1"/>
    <col min="16" max="23" width="10.42578125" style="44" customWidth="1"/>
    <col min="24" max="27" width="11.7109375" style="44" customWidth="1"/>
    <col min="28" max="28" width="48.7109375" style="44" hidden="1" customWidth="1" outlineLevel="1"/>
    <col min="29" max="29" width="37.7109375" style="44" hidden="1" customWidth="1" outlineLevel="1"/>
    <col min="30" max="30" width="51.140625" style="44" hidden="1" customWidth="1" outlineLevel="1"/>
    <col min="31" max="31" width="9.140625" style="45" collapsed="1"/>
    <col min="32" max="16384" width="9.140625" style="45"/>
  </cols>
  <sheetData>
    <row r="1" spans="1:30" x14ac:dyDescent="0.2">
      <c r="Q1" s="44" t="b">
        <f>Q2=Q3</f>
        <v>0</v>
      </c>
      <c r="R1" s="44" t="b">
        <f>R2=R3</f>
        <v>0</v>
      </c>
      <c r="S1" s="44" t="b">
        <f>S2=S3</f>
        <v>0</v>
      </c>
    </row>
    <row r="2" spans="1:30" x14ac:dyDescent="0.2">
      <c r="P2" s="44" t="s">
        <v>1186</v>
      </c>
      <c r="Q2" s="44">
        <v>26</v>
      </c>
      <c r="R2" s="44">
        <v>52</v>
      </c>
      <c r="S2" s="44">
        <v>59</v>
      </c>
      <c r="U2" s="44" t="s">
        <v>1189</v>
      </c>
      <c r="V2" s="44">
        <f>+SUMPRODUCT(--(ISBLANK(V10:V146)))</f>
        <v>0</v>
      </c>
      <c r="W2" s="44">
        <f>+SUMPRODUCT(--(ISBLANK(W10:W146)))</f>
        <v>0</v>
      </c>
    </row>
    <row r="3" spans="1:30" s="5" customFormat="1" ht="15" x14ac:dyDescent="0.25">
      <c r="A3" s="1"/>
      <c r="B3" s="1"/>
      <c r="C3" s="1"/>
      <c r="D3" s="1"/>
      <c r="E3" s="1"/>
      <c r="F3" s="1"/>
      <c r="G3" s="1"/>
      <c r="H3" s="1"/>
      <c r="I3" s="1"/>
      <c r="J3" s="1"/>
      <c r="K3" s="1"/>
      <c r="L3" s="1"/>
      <c r="M3" s="1"/>
      <c r="N3" s="1"/>
      <c r="O3" s="44">
        <f>+SUM(O10:O151)</f>
        <v>113</v>
      </c>
      <c r="P3" s="44" t="s">
        <v>1183</v>
      </c>
      <c r="Q3" s="174">
        <f>+SUM(Q10:Q146)</f>
        <v>27</v>
      </c>
      <c r="R3" s="174">
        <f>+SUM(R10:R146)</f>
        <v>55</v>
      </c>
      <c r="S3" s="174">
        <f>+SUM(S10:S146)</f>
        <v>63</v>
      </c>
      <c r="T3" s="44"/>
      <c r="U3" s="44" t="s">
        <v>351</v>
      </c>
      <c r="V3" s="44">
        <f>+SUMIF(V10:V146,"1",Y10:Y146)</f>
        <v>139</v>
      </c>
      <c r="W3" s="44">
        <f>+SUMIF(W10:W146,"1",Y10:Y146)</f>
        <v>150</v>
      </c>
      <c r="X3" s="1"/>
      <c r="Y3" s="1">
        <f>+Y149</f>
        <v>152</v>
      </c>
      <c r="Z3" s="1"/>
      <c r="AA3" s="174">
        <f>+SUM(AA10:AA146)</f>
        <v>19</v>
      </c>
      <c r="AB3" s="1"/>
      <c r="AC3" s="1"/>
      <c r="AD3" s="1"/>
    </row>
    <row r="4" spans="1:30" s="10" customFormat="1" ht="19.5" thickBot="1" x14ac:dyDescent="0.35">
      <c r="A4" s="6"/>
      <c r="B4" s="2" t="s">
        <v>53</v>
      </c>
      <c r="C4" s="3"/>
      <c r="D4" s="3"/>
      <c r="E4" s="3"/>
      <c r="F4" s="3"/>
      <c r="G4" s="3"/>
      <c r="H4" s="3"/>
      <c r="I4" s="3"/>
      <c r="J4" s="3"/>
      <c r="K4" s="3"/>
      <c r="L4" s="3"/>
      <c r="M4" s="3"/>
      <c r="N4" s="3"/>
      <c r="O4" s="3"/>
      <c r="P4" s="3"/>
      <c r="Q4" s="3"/>
      <c r="R4" s="3"/>
      <c r="S4" s="3"/>
      <c r="T4" s="3"/>
      <c r="U4" s="3"/>
      <c r="V4" s="3"/>
      <c r="W4" s="3"/>
      <c r="X4" s="3"/>
      <c r="Y4" s="3"/>
      <c r="Z4" s="3"/>
      <c r="AA4" s="3"/>
      <c r="AB4" s="3"/>
      <c r="AC4" s="3"/>
      <c r="AD4" s="3"/>
    </row>
    <row r="5" spans="1:30" x14ac:dyDescent="0.2">
      <c r="A5" s="42"/>
      <c r="B5" s="43" t="s">
        <v>54</v>
      </c>
    </row>
    <row r="6" spans="1:30" x14ac:dyDescent="0.2">
      <c r="A6" s="42"/>
      <c r="B6" s="43"/>
      <c r="Q6" s="81"/>
      <c r="R6" s="81"/>
      <c r="S6" s="81"/>
      <c r="T6" s="81"/>
      <c r="U6" s="81"/>
      <c r="V6" s="81"/>
      <c r="W6" s="81"/>
    </row>
    <row r="7" spans="1:30" ht="16.5" customHeight="1" x14ac:dyDescent="0.2">
      <c r="A7" s="46"/>
      <c r="B7" s="47" t="s">
        <v>456</v>
      </c>
      <c r="C7" s="48"/>
      <c r="D7" s="48"/>
      <c r="E7" s="48"/>
      <c r="F7" s="48"/>
      <c r="G7" s="48"/>
      <c r="H7" s="48"/>
      <c r="I7" s="48"/>
      <c r="J7" s="48"/>
      <c r="K7" s="48"/>
      <c r="L7" s="48"/>
      <c r="M7" s="48"/>
      <c r="N7" s="48"/>
      <c r="O7" s="129" t="s">
        <v>712</v>
      </c>
      <c r="P7" s="87" t="s">
        <v>714</v>
      </c>
      <c r="Q7" s="87"/>
      <c r="R7" s="87"/>
      <c r="S7" s="86"/>
      <c r="T7" s="49" t="s">
        <v>1184</v>
      </c>
      <c r="U7" s="49"/>
      <c r="V7" s="49"/>
      <c r="W7" s="49"/>
      <c r="X7" s="50"/>
      <c r="Y7" s="50"/>
      <c r="Z7" s="51" t="s">
        <v>461</v>
      </c>
      <c r="AA7" s="52"/>
      <c r="AB7" s="147" t="s">
        <v>1162</v>
      </c>
      <c r="AC7" s="146"/>
      <c r="AD7" s="146"/>
    </row>
    <row r="8" spans="1:30" ht="16.5" customHeight="1" x14ac:dyDescent="0.35">
      <c r="A8" s="46"/>
      <c r="B8" s="56"/>
      <c r="C8" s="130"/>
      <c r="D8" s="130"/>
      <c r="E8" s="130"/>
      <c r="F8" s="130"/>
      <c r="G8" s="130"/>
      <c r="H8" s="130"/>
      <c r="I8" s="130"/>
      <c r="J8" s="59"/>
      <c r="K8" s="57"/>
      <c r="L8" s="57"/>
      <c r="M8" s="57"/>
      <c r="N8" s="57"/>
      <c r="O8" s="130"/>
      <c r="P8" s="57"/>
      <c r="Q8" s="57"/>
      <c r="R8" s="57"/>
      <c r="S8" s="57"/>
      <c r="T8" s="56"/>
      <c r="U8" s="56" t="s">
        <v>7</v>
      </c>
      <c r="V8" s="58" t="s">
        <v>1185</v>
      </c>
      <c r="W8" s="57"/>
      <c r="X8" s="59"/>
      <c r="Y8" s="57"/>
      <c r="Z8" s="57"/>
      <c r="AA8" s="57"/>
      <c r="AB8" s="57"/>
      <c r="AC8" s="57"/>
      <c r="AD8" s="57"/>
    </row>
    <row r="9" spans="1:30" s="62" customFormat="1" ht="15" x14ac:dyDescent="0.35">
      <c r="A9" s="60" t="s">
        <v>49</v>
      </c>
      <c r="B9" s="60" t="s">
        <v>18</v>
      </c>
      <c r="C9" s="60" t="s">
        <v>28</v>
      </c>
      <c r="D9" s="60" t="s">
        <v>1015</v>
      </c>
      <c r="E9" s="60" t="s">
        <v>590</v>
      </c>
      <c r="F9" s="60" t="s">
        <v>0</v>
      </c>
      <c r="G9" s="60" t="s">
        <v>1</v>
      </c>
      <c r="H9" s="60" t="s">
        <v>1</v>
      </c>
      <c r="I9" s="61" t="s">
        <v>1</v>
      </c>
      <c r="J9" s="60" t="s">
        <v>78</v>
      </c>
      <c r="K9" s="60" t="s">
        <v>79</v>
      </c>
      <c r="L9" s="60" t="s">
        <v>80</v>
      </c>
      <c r="M9" s="60" t="s">
        <v>81</v>
      </c>
      <c r="N9" s="60" t="s">
        <v>82</v>
      </c>
      <c r="O9" s="60" t="s">
        <v>713</v>
      </c>
      <c r="P9" s="60" t="s">
        <v>469</v>
      </c>
      <c r="Q9" s="60" t="s">
        <v>466</v>
      </c>
      <c r="R9" s="60" t="s">
        <v>467</v>
      </c>
      <c r="S9" s="60" t="s">
        <v>468</v>
      </c>
      <c r="T9" s="60" t="s">
        <v>151</v>
      </c>
      <c r="U9" s="60" t="s">
        <v>715</v>
      </c>
      <c r="V9" s="60" t="s">
        <v>463</v>
      </c>
      <c r="W9" s="60" t="s">
        <v>464</v>
      </c>
      <c r="X9" s="60" t="s">
        <v>716</v>
      </c>
      <c r="Y9" s="61" t="s">
        <v>48</v>
      </c>
      <c r="Z9" s="60" t="s">
        <v>151</v>
      </c>
      <c r="AA9" s="82" t="s">
        <v>48</v>
      </c>
      <c r="AB9" s="61" t="s">
        <v>1163</v>
      </c>
      <c r="AC9" s="61" t="s">
        <v>1164</v>
      </c>
      <c r="AD9" s="61" t="s">
        <v>464</v>
      </c>
    </row>
    <row r="10" spans="1:30" s="74" customFormat="1" x14ac:dyDescent="0.2">
      <c r="A10" s="148">
        <v>1</v>
      </c>
      <c r="B10" s="137" t="s">
        <v>257</v>
      </c>
      <c r="C10" s="138" t="s">
        <v>25</v>
      </c>
      <c r="D10" s="138" t="str">
        <f>CONCATENATE(E10&amp;" and "&amp;F10)</f>
        <v>Mr. Karim Moolani and Ms. Dana Levy</v>
      </c>
      <c r="E10" s="138" t="s">
        <v>797</v>
      </c>
      <c r="F10" s="137" t="s">
        <v>798</v>
      </c>
      <c r="G10" s="137"/>
      <c r="H10" s="137"/>
      <c r="I10" s="137"/>
      <c r="J10" s="137" t="s">
        <v>1040</v>
      </c>
      <c r="K10" s="137" t="s">
        <v>88</v>
      </c>
      <c r="L10" s="137" t="s">
        <v>88</v>
      </c>
      <c r="M10" s="137">
        <v>10019</v>
      </c>
      <c r="N10" s="137" t="s">
        <v>89</v>
      </c>
      <c r="O10" s="140">
        <v>1</v>
      </c>
      <c r="P10" s="141" t="s">
        <v>470</v>
      </c>
      <c r="Q10" s="140">
        <v>1</v>
      </c>
      <c r="R10" s="140">
        <v>1</v>
      </c>
      <c r="S10" s="140">
        <v>1</v>
      </c>
      <c r="T10" s="137">
        <f t="shared" ref="T10:T41" si="0">+(4-(ISBLANK(F10)+ISBLANK(G10)+ISBLANK(H10)+ISBLANK(I10))+1)</f>
        <v>2</v>
      </c>
      <c r="U10" s="149">
        <v>1</v>
      </c>
      <c r="V10" s="124">
        <v>1</v>
      </c>
      <c r="W10" s="124">
        <v>1</v>
      </c>
      <c r="X10" s="149">
        <f>+IF(ISBLANK(W10),IF(ISBLANK(P10),U10,100%),W10)</f>
        <v>1</v>
      </c>
      <c r="Y10" s="150">
        <f t="shared" ref="Y10:Y41" si="1">+T10*X10</f>
        <v>2</v>
      </c>
      <c r="Z10" s="140">
        <v>1</v>
      </c>
      <c r="AA10" s="173">
        <f>+T10*Z10*X10</f>
        <v>2</v>
      </c>
      <c r="AB10" s="125"/>
      <c r="AC10" s="125"/>
      <c r="AD10" s="125"/>
    </row>
    <row r="11" spans="1:30" s="74" customFormat="1" x14ac:dyDescent="0.2">
      <c r="A11" s="148">
        <f>A10+1</f>
        <v>2</v>
      </c>
      <c r="B11" s="136" t="s">
        <v>19</v>
      </c>
      <c r="C11" s="136" t="s">
        <v>25</v>
      </c>
      <c r="D11" s="138" t="s">
        <v>820</v>
      </c>
      <c r="E11" s="138" t="s">
        <v>799</v>
      </c>
      <c r="F11" s="136" t="s">
        <v>800</v>
      </c>
      <c r="G11" s="136"/>
      <c r="H11" s="136"/>
      <c r="I11" s="136"/>
      <c r="J11" s="136" t="s">
        <v>815</v>
      </c>
      <c r="K11" s="136" t="s">
        <v>107</v>
      </c>
      <c r="L11" s="136" t="s">
        <v>108</v>
      </c>
      <c r="M11" s="136">
        <v>33324</v>
      </c>
      <c r="N11" s="136" t="s">
        <v>89</v>
      </c>
      <c r="O11" s="140">
        <v>1</v>
      </c>
      <c r="P11" s="141" t="s">
        <v>470</v>
      </c>
      <c r="Q11" s="140">
        <v>1</v>
      </c>
      <c r="R11" s="140">
        <v>1</v>
      </c>
      <c r="S11" s="140">
        <v>1</v>
      </c>
      <c r="T11" s="136">
        <f t="shared" si="0"/>
        <v>2</v>
      </c>
      <c r="U11" s="142">
        <v>1</v>
      </c>
      <c r="V11" s="85">
        <v>1</v>
      </c>
      <c r="W11" s="85">
        <v>1</v>
      </c>
      <c r="X11" s="142">
        <f t="shared" ref="X11:X74" si="2">+IF(ISBLANK(W11),IF(ISBLANK(P11),U11,100%),W11)</f>
        <v>1</v>
      </c>
      <c r="Y11" s="143">
        <f t="shared" si="1"/>
        <v>2</v>
      </c>
      <c r="Z11" s="144">
        <v>1</v>
      </c>
      <c r="AA11" s="143">
        <f t="shared" ref="AA11:AA74" si="3">+T11*Z11*X11</f>
        <v>2</v>
      </c>
      <c r="AB11" s="71"/>
      <c r="AC11" s="71"/>
      <c r="AD11" s="71"/>
    </row>
    <row r="12" spans="1:30" s="74" customFormat="1" x14ac:dyDescent="0.2">
      <c r="A12" s="148">
        <f t="shared" ref="A12:A78" si="4">A11+1</f>
        <v>3</v>
      </c>
      <c r="B12" s="136" t="s">
        <v>19</v>
      </c>
      <c r="C12" s="136" t="s">
        <v>25</v>
      </c>
      <c r="D12" s="136" t="s">
        <v>1138</v>
      </c>
      <c r="E12" s="138" t="s">
        <v>801</v>
      </c>
      <c r="F12" s="136" t="s">
        <v>802</v>
      </c>
      <c r="G12" s="136"/>
      <c r="H12" s="136"/>
      <c r="I12" s="136"/>
      <c r="J12" s="136" t="s">
        <v>175</v>
      </c>
      <c r="K12" s="136" t="s">
        <v>121</v>
      </c>
      <c r="L12" s="136" t="s">
        <v>108</v>
      </c>
      <c r="M12" s="136" t="s">
        <v>176</v>
      </c>
      <c r="N12" s="136" t="s">
        <v>89</v>
      </c>
      <c r="O12" s="140">
        <v>1</v>
      </c>
      <c r="P12" s="141" t="s">
        <v>470</v>
      </c>
      <c r="Q12" s="140">
        <v>1</v>
      </c>
      <c r="R12" s="140">
        <v>1</v>
      </c>
      <c r="S12" s="140">
        <v>1</v>
      </c>
      <c r="T12" s="136">
        <f t="shared" si="0"/>
        <v>2</v>
      </c>
      <c r="U12" s="142">
        <v>1</v>
      </c>
      <c r="V12" s="85">
        <v>1</v>
      </c>
      <c r="W12" s="85">
        <v>1</v>
      </c>
      <c r="X12" s="142">
        <f t="shared" si="2"/>
        <v>1</v>
      </c>
      <c r="Y12" s="143">
        <f t="shared" si="1"/>
        <v>2</v>
      </c>
      <c r="Z12" s="144">
        <v>1</v>
      </c>
      <c r="AA12" s="143">
        <f t="shared" si="3"/>
        <v>2</v>
      </c>
      <c r="AB12" s="71" t="s">
        <v>1169</v>
      </c>
      <c r="AC12" s="71"/>
      <c r="AD12" s="71"/>
    </row>
    <row r="13" spans="1:30" s="74" customFormat="1" x14ac:dyDescent="0.2">
      <c r="A13" s="148">
        <f t="shared" si="4"/>
        <v>4</v>
      </c>
      <c r="B13" s="136" t="s">
        <v>19</v>
      </c>
      <c r="C13" s="136" t="s">
        <v>26</v>
      </c>
      <c r="D13" s="138" t="s">
        <v>821</v>
      </c>
      <c r="E13" s="138" t="s">
        <v>804</v>
      </c>
      <c r="F13" s="136" t="s">
        <v>803</v>
      </c>
      <c r="G13" s="136"/>
      <c r="H13" s="136"/>
      <c r="I13" s="136"/>
      <c r="J13" s="136" t="s">
        <v>816</v>
      </c>
      <c r="K13" s="136" t="s">
        <v>1159</v>
      </c>
      <c r="L13" s="136" t="s">
        <v>221</v>
      </c>
      <c r="M13" s="136">
        <v>63108</v>
      </c>
      <c r="N13" s="136" t="s">
        <v>89</v>
      </c>
      <c r="O13" s="140">
        <v>1</v>
      </c>
      <c r="P13" s="141" t="s">
        <v>470</v>
      </c>
      <c r="Q13" s="140">
        <v>1</v>
      </c>
      <c r="R13" s="140">
        <v>1</v>
      </c>
      <c r="S13" s="140">
        <v>1</v>
      </c>
      <c r="T13" s="136">
        <f t="shared" si="0"/>
        <v>2</v>
      </c>
      <c r="U13" s="142">
        <v>1</v>
      </c>
      <c r="V13" s="85">
        <v>1</v>
      </c>
      <c r="W13" s="85">
        <v>1</v>
      </c>
      <c r="X13" s="142">
        <f t="shared" si="2"/>
        <v>1</v>
      </c>
      <c r="Y13" s="143">
        <f t="shared" si="1"/>
        <v>2</v>
      </c>
      <c r="Z13" s="144">
        <v>1</v>
      </c>
      <c r="AA13" s="143">
        <f t="shared" si="3"/>
        <v>2</v>
      </c>
      <c r="AB13" s="71"/>
      <c r="AC13" s="71"/>
      <c r="AD13" s="71"/>
    </row>
    <row r="14" spans="1:30" s="74" customFormat="1" x14ac:dyDescent="0.2">
      <c r="A14" s="148">
        <f t="shared" si="4"/>
        <v>5</v>
      </c>
      <c r="B14" s="136" t="s">
        <v>19</v>
      </c>
      <c r="C14" s="136" t="s">
        <v>25</v>
      </c>
      <c r="D14" s="138" t="str">
        <f t="shared" ref="D14:D72" si="5">CONCATENATE(E14&amp;" and "&amp;F14)</f>
        <v>Mr. Howard Levy and Ms. Teddi Diamond</v>
      </c>
      <c r="E14" s="138" t="s">
        <v>805</v>
      </c>
      <c r="F14" s="136" t="s">
        <v>806</v>
      </c>
      <c r="G14" s="136"/>
      <c r="H14" s="136"/>
      <c r="I14" s="136"/>
      <c r="J14" s="136" t="s">
        <v>817</v>
      </c>
      <c r="K14" s="136" t="s">
        <v>172</v>
      </c>
      <c r="L14" s="136" t="s">
        <v>108</v>
      </c>
      <c r="M14" s="136" t="s">
        <v>173</v>
      </c>
      <c r="N14" s="136" t="s">
        <v>89</v>
      </c>
      <c r="O14" s="140">
        <v>1</v>
      </c>
      <c r="P14" s="141" t="s">
        <v>470</v>
      </c>
      <c r="Q14" s="140">
        <v>0</v>
      </c>
      <c r="R14" s="140">
        <v>1</v>
      </c>
      <c r="S14" s="140">
        <v>1</v>
      </c>
      <c r="T14" s="136">
        <f t="shared" si="0"/>
        <v>2</v>
      </c>
      <c r="U14" s="142">
        <v>1</v>
      </c>
      <c r="V14" s="85">
        <v>1</v>
      </c>
      <c r="W14" s="85">
        <v>1</v>
      </c>
      <c r="X14" s="142">
        <f t="shared" si="2"/>
        <v>1</v>
      </c>
      <c r="Y14" s="143">
        <f t="shared" si="1"/>
        <v>2</v>
      </c>
      <c r="Z14" s="144">
        <v>1</v>
      </c>
      <c r="AA14" s="143">
        <f t="shared" si="3"/>
        <v>2</v>
      </c>
      <c r="AB14" s="71"/>
      <c r="AC14" s="71"/>
      <c r="AD14" s="71"/>
    </row>
    <row r="15" spans="1:30" s="74" customFormat="1" hidden="1" x14ac:dyDescent="0.2">
      <c r="A15" s="148">
        <f t="shared" si="4"/>
        <v>6</v>
      </c>
      <c r="B15" s="136" t="s">
        <v>19</v>
      </c>
      <c r="C15" s="136" t="s">
        <v>25</v>
      </c>
      <c r="D15" s="138" t="s">
        <v>807</v>
      </c>
      <c r="E15" s="138" t="s">
        <v>807</v>
      </c>
      <c r="F15" s="136"/>
      <c r="G15" s="136"/>
      <c r="H15" s="136"/>
      <c r="I15" s="136"/>
      <c r="J15" s="136" t="s">
        <v>818</v>
      </c>
      <c r="K15" s="136" t="s">
        <v>501</v>
      </c>
      <c r="L15" s="136" t="s">
        <v>108</v>
      </c>
      <c r="M15" s="136">
        <v>33319</v>
      </c>
      <c r="N15" s="136" t="s">
        <v>89</v>
      </c>
      <c r="O15" s="140">
        <v>1</v>
      </c>
      <c r="P15" s="141"/>
      <c r="Q15" s="140">
        <v>0</v>
      </c>
      <c r="R15" s="140">
        <v>0</v>
      </c>
      <c r="S15" s="140">
        <v>0</v>
      </c>
      <c r="T15" s="136">
        <f t="shared" si="0"/>
        <v>1</v>
      </c>
      <c r="U15" s="142">
        <v>0</v>
      </c>
      <c r="V15" s="85">
        <v>0</v>
      </c>
      <c r="W15" s="85">
        <v>0</v>
      </c>
      <c r="X15" s="142">
        <f t="shared" si="2"/>
        <v>0</v>
      </c>
      <c r="Y15" s="143">
        <f t="shared" si="1"/>
        <v>0</v>
      </c>
      <c r="Z15" s="144">
        <v>1</v>
      </c>
      <c r="AA15" s="143">
        <f t="shared" si="3"/>
        <v>0</v>
      </c>
      <c r="AB15" s="71"/>
      <c r="AC15" s="71"/>
      <c r="AD15" s="71"/>
    </row>
    <row r="16" spans="1:30" s="74" customFormat="1" x14ac:dyDescent="0.2">
      <c r="A16" s="148">
        <f t="shared" si="4"/>
        <v>7</v>
      </c>
      <c r="B16" s="136" t="s">
        <v>19</v>
      </c>
      <c r="C16" s="136" t="s">
        <v>25</v>
      </c>
      <c r="D16" s="138" t="s">
        <v>808</v>
      </c>
      <c r="E16" s="138" t="s">
        <v>808</v>
      </c>
      <c r="F16" s="136" t="s">
        <v>1194</v>
      </c>
      <c r="G16" s="136"/>
      <c r="H16" s="136"/>
      <c r="I16" s="136"/>
      <c r="J16" s="136" t="s">
        <v>819</v>
      </c>
      <c r="K16" s="136" t="s">
        <v>508</v>
      </c>
      <c r="L16" s="136" t="s">
        <v>108</v>
      </c>
      <c r="M16" s="136">
        <v>33134</v>
      </c>
      <c r="N16" s="136" t="s">
        <v>89</v>
      </c>
      <c r="O16" s="140">
        <v>1</v>
      </c>
      <c r="P16" s="141" t="s">
        <v>470</v>
      </c>
      <c r="Q16" s="140">
        <v>0</v>
      </c>
      <c r="R16" s="140">
        <v>1</v>
      </c>
      <c r="S16" s="140">
        <v>1</v>
      </c>
      <c r="T16" s="136">
        <f t="shared" si="0"/>
        <v>2</v>
      </c>
      <c r="U16" s="142">
        <v>1</v>
      </c>
      <c r="V16" s="85">
        <v>1</v>
      </c>
      <c r="W16" s="85">
        <v>1</v>
      </c>
      <c r="X16" s="142">
        <f t="shared" si="2"/>
        <v>1</v>
      </c>
      <c r="Y16" s="143">
        <f t="shared" si="1"/>
        <v>2</v>
      </c>
      <c r="Z16" s="144">
        <v>0</v>
      </c>
      <c r="AA16" s="143">
        <f t="shared" si="3"/>
        <v>0</v>
      </c>
      <c r="AB16" s="71"/>
      <c r="AC16" s="71"/>
      <c r="AD16" s="71"/>
    </row>
    <row r="17" spans="1:30" s="74" customFormat="1" x14ac:dyDescent="0.2">
      <c r="A17" s="148">
        <f t="shared" si="4"/>
        <v>8</v>
      </c>
      <c r="B17" s="136" t="s">
        <v>19</v>
      </c>
      <c r="C17" s="136" t="s">
        <v>26</v>
      </c>
      <c r="D17" s="138" t="str">
        <f t="shared" si="5"/>
        <v>Ms. Megan Cohen and Mr. Eric Sivin</v>
      </c>
      <c r="E17" s="138" t="s">
        <v>809</v>
      </c>
      <c r="F17" s="136" t="s">
        <v>810</v>
      </c>
      <c r="G17" s="136"/>
      <c r="H17" s="136"/>
      <c r="I17" s="136"/>
      <c r="J17" s="136" t="s">
        <v>999</v>
      </c>
      <c r="K17" s="136" t="s">
        <v>88</v>
      </c>
      <c r="L17" s="136" t="s">
        <v>88</v>
      </c>
      <c r="M17" s="136">
        <v>10010</v>
      </c>
      <c r="N17" s="136" t="s">
        <v>89</v>
      </c>
      <c r="O17" s="140">
        <v>1</v>
      </c>
      <c r="P17" s="141" t="s">
        <v>470</v>
      </c>
      <c r="Q17" s="140">
        <v>0</v>
      </c>
      <c r="R17" s="140">
        <v>1</v>
      </c>
      <c r="S17" s="140">
        <v>1</v>
      </c>
      <c r="T17" s="136">
        <f t="shared" si="0"/>
        <v>2</v>
      </c>
      <c r="U17" s="142">
        <v>1</v>
      </c>
      <c r="V17" s="85">
        <v>1</v>
      </c>
      <c r="W17" s="85">
        <v>1</v>
      </c>
      <c r="X17" s="142">
        <f t="shared" si="2"/>
        <v>1</v>
      </c>
      <c r="Y17" s="143">
        <f t="shared" si="1"/>
        <v>2</v>
      </c>
      <c r="Z17" s="144">
        <v>0</v>
      </c>
      <c r="AA17" s="143">
        <f t="shared" si="3"/>
        <v>0</v>
      </c>
      <c r="AB17" s="71"/>
      <c r="AC17" s="71"/>
      <c r="AD17" s="71"/>
    </row>
    <row r="18" spans="1:30" s="74" customFormat="1" x14ac:dyDescent="0.2">
      <c r="A18" s="148">
        <f t="shared" si="4"/>
        <v>9</v>
      </c>
      <c r="B18" s="136" t="s">
        <v>19</v>
      </c>
      <c r="C18" s="136" t="s">
        <v>26</v>
      </c>
      <c r="D18" s="136" t="s">
        <v>822</v>
      </c>
      <c r="E18" s="138" t="s">
        <v>811</v>
      </c>
      <c r="F18" s="136" t="s">
        <v>812</v>
      </c>
      <c r="G18" s="136"/>
      <c r="H18" s="136"/>
      <c r="I18" s="136"/>
      <c r="J18" s="136" t="s">
        <v>186</v>
      </c>
      <c r="K18" s="136" t="s">
        <v>187</v>
      </c>
      <c r="L18" s="136" t="s">
        <v>222</v>
      </c>
      <c r="M18" s="136" t="s">
        <v>188</v>
      </c>
      <c r="N18" s="136" t="s">
        <v>89</v>
      </c>
      <c r="O18" s="140">
        <v>1</v>
      </c>
      <c r="P18" s="141" t="s">
        <v>470</v>
      </c>
      <c r="Q18" s="140">
        <v>0</v>
      </c>
      <c r="R18" s="140">
        <v>0</v>
      </c>
      <c r="S18" s="140">
        <v>1</v>
      </c>
      <c r="T18" s="136">
        <f t="shared" si="0"/>
        <v>2</v>
      </c>
      <c r="U18" s="142">
        <v>1</v>
      </c>
      <c r="V18" s="85">
        <v>1</v>
      </c>
      <c r="W18" s="85">
        <v>1</v>
      </c>
      <c r="X18" s="142">
        <f t="shared" si="2"/>
        <v>1</v>
      </c>
      <c r="Y18" s="143">
        <f t="shared" si="1"/>
        <v>2</v>
      </c>
      <c r="Z18" s="144">
        <v>0</v>
      </c>
      <c r="AA18" s="143">
        <f t="shared" si="3"/>
        <v>0</v>
      </c>
      <c r="AB18" s="71"/>
      <c r="AC18" s="71"/>
      <c r="AD18" s="71"/>
    </row>
    <row r="19" spans="1:30" s="74" customFormat="1" x14ac:dyDescent="0.2">
      <c r="A19" s="148">
        <f t="shared" si="4"/>
        <v>10</v>
      </c>
      <c r="B19" s="136" t="s">
        <v>19</v>
      </c>
      <c r="C19" s="136" t="s">
        <v>25</v>
      </c>
      <c r="D19" s="138" t="s">
        <v>823</v>
      </c>
      <c r="E19" s="138" t="s">
        <v>813</v>
      </c>
      <c r="F19" s="136" t="s">
        <v>814</v>
      </c>
      <c r="G19" s="136" t="s">
        <v>871</v>
      </c>
      <c r="H19" s="136" t="s">
        <v>12</v>
      </c>
      <c r="I19" s="136" t="s">
        <v>13</v>
      </c>
      <c r="J19" s="136" t="s">
        <v>120</v>
      </c>
      <c r="K19" s="136" t="s">
        <v>121</v>
      </c>
      <c r="L19" s="136" t="s">
        <v>108</v>
      </c>
      <c r="M19" s="136">
        <v>33326</v>
      </c>
      <c r="N19" s="136" t="s">
        <v>89</v>
      </c>
      <c r="O19" s="140">
        <v>1</v>
      </c>
      <c r="P19" s="141" t="s">
        <v>472</v>
      </c>
      <c r="Q19" s="140">
        <v>0</v>
      </c>
      <c r="R19" s="140">
        <v>0</v>
      </c>
      <c r="S19" s="140">
        <v>1</v>
      </c>
      <c r="T19" s="136">
        <f t="shared" si="0"/>
        <v>5</v>
      </c>
      <c r="U19" s="142">
        <v>0.6</v>
      </c>
      <c r="V19" s="85">
        <v>1</v>
      </c>
      <c r="W19" s="85">
        <v>1</v>
      </c>
      <c r="X19" s="168">
        <v>0.6</v>
      </c>
      <c r="Y19" s="143">
        <f t="shared" si="1"/>
        <v>3</v>
      </c>
      <c r="Z19" s="144">
        <v>0</v>
      </c>
      <c r="AA19" s="143">
        <f t="shared" si="3"/>
        <v>0</v>
      </c>
      <c r="AB19" s="71"/>
      <c r="AC19" s="71"/>
      <c r="AD19" s="71"/>
    </row>
    <row r="20" spans="1:30" s="74" customFormat="1" x14ac:dyDescent="0.2">
      <c r="A20" s="148">
        <f t="shared" si="4"/>
        <v>11</v>
      </c>
      <c r="B20" s="136" t="s">
        <v>19</v>
      </c>
      <c r="C20" s="136" t="s">
        <v>25</v>
      </c>
      <c r="D20" s="151" t="s">
        <v>1139</v>
      </c>
      <c r="E20" s="138" t="s">
        <v>831</v>
      </c>
      <c r="F20" s="136"/>
      <c r="G20" s="136" t="s">
        <v>1037</v>
      </c>
      <c r="H20" s="136"/>
      <c r="I20" s="136"/>
      <c r="J20" s="136" t="s">
        <v>122</v>
      </c>
      <c r="K20" s="136" t="s">
        <v>1013</v>
      </c>
      <c r="L20" s="136" t="s">
        <v>108</v>
      </c>
      <c r="M20" s="136">
        <v>33328</v>
      </c>
      <c r="N20" s="136" t="s">
        <v>89</v>
      </c>
      <c r="O20" s="140">
        <v>1</v>
      </c>
      <c r="P20" s="141"/>
      <c r="Q20" s="140">
        <v>0</v>
      </c>
      <c r="R20" s="140">
        <v>0</v>
      </c>
      <c r="S20" s="140">
        <v>0</v>
      </c>
      <c r="T20" s="136">
        <f t="shared" si="0"/>
        <v>2</v>
      </c>
      <c r="U20" s="142">
        <v>1</v>
      </c>
      <c r="V20" s="85">
        <v>1</v>
      </c>
      <c r="W20" s="85">
        <v>1</v>
      </c>
      <c r="X20" s="142">
        <f t="shared" si="2"/>
        <v>1</v>
      </c>
      <c r="Y20" s="143">
        <f t="shared" si="1"/>
        <v>2</v>
      </c>
      <c r="Z20" s="144">
        <v>0</v>
      </c>
      <c r="AA20" s="143">
        <f t="shared" si="3"/>
        <v>0</v>
      </c>
      <c r="AB20" s="71"/>
      <c r="AC20" s="71" t="s">
        <v>1176</v>
      </c>
      <c r="AD20" s="71"/>
    </row>
    <row r="21" spans="1:30" s="74" customFormat="1" x14ac:dyDescent="0.2">
      <c r="A21" s="148">
        <f t="shared" si="4"/>
        <v>12</v>
      </c>
      <c r="B21" s="136" t="s">
        <v>19</v>
      </c>
      <c r="C21" s="136" t="s">
        <v>26</v>
      </c>
      <c r="D21" s="136" t="s">
        <v>824</v>
      </c>
      <c r="E21" s="138" t="s">
        <v>832</v>
      </c>
      <c r="F21" s="136" t="s">
        <v>833</v>
      </c>
      <c r="G21" s="136"/>
      <c r="H21" s="136"/>
      <c r="I21" s="136"/>
      <c r="J21" s="136" t="s">
        <v>556</v>
      </c>
      <c r="K21" s="136" t="s">
        <v>557</v>
      </c>
      <c r="L21" s="136" t="s">
        <v>229</v>
      </c>
      <c r="M21" s="136">
        <v>20852</v>
      </c>
      <c r="N21" s="136" t="s">
        <v>89</v>
      </c>
      <c r="O21" s="140">
        <v>1</v>
      </c>
      <c r="P21" s="141" t="s">
        <v>470</v>
      </c>
      <c r="Q21" s="140">
        <v>0</v>
      </c>
      <c r="R21" s="140">
        <v>1</v>
      </c>
      <c r="S21" s="140">
        <v>1</v>
      </c>
      <c r="T21" s="136">
        <f t="shared" si="0"/>
        <v>2</v>
      </c>
      <c r="U21" s="142">
        <v>1</v>
      </c>
      <c r="V21" s="85">
        <v>1</v>
      </c>
      <c r="W21" s="85">
        <v>1</v>
      </c>
      <c r="X21" s="142">
        <f t="shared" si="2"/>
        <v>1</v>
      </c>
      <c r="Y21" s="143">
        <f t="shared" si="1"/>
        <v>2</v>
      </c>
      <c r="Z21" s="144">
        <v>0</v>
      </c>
      <c r="AA21" s="143">
        <f t="shared" si="3"/>
        <v>0</v>
      </c>
      <c r="AB21" s="71"/>
      <c r="AC21" s="71"/>
      <c r="AD21" s="71"/>
    </row>
    <row r="22" spans="1:30" s="74" customFormat="1" hidden="1" x14ac:dyDescent="0.2">
      <c r="A22" s="148">
        <f t="shared" si="4"/>
        <v>13</v>
      </c>
      <c r="B22" s="136" t="s">
        <v>19</v>
      </c>
      <c r="C22" s="136" t="s">
        <v>26</v>
      </c>
      <c r="D22" s="136" t="s">
        <v>825</v>
      </c>
      <c r="E22" s="138" t="s">
        <v>835</v>
      </c>
      <c r="F22" s="136" t="s">
        <v>834</v>
      </c>
      <c r="G22" s="136"/>
      <c r="H22" s="136"/>
      <c r="I22" s="136"/>
      <c r="J22" s="136" t="s">
        <v>1036</v>
      </c>
      <c r="K22" s="136" t="s">
        <v>225</v>
      </c>
      <c r="L22" s="136" t="s">
        <v>229</v>
      </c>
      <c r="M22" s="136">
        <v>20817</v>
      </c>
      <c r="N22" s="136" t="s">
        <v>89</v>
      </c>
      <c r="O22" s="140">
        <v>1</v>
      </c>
      <c r="P22" s="141"/>
      <c r="Q22" s="140">
        <v>0</v>
      </c>
      <c r="R22" s="140">
        <v>0</v>
      </c>
      <c r="S22" s="140">
        <v>0</v>
      </c>
      <c r="T22" s="136">
        <f t="shared" si="0"/>
        <v>2</v>
      </c>
      <c r="U22" s="142">
        <v>1</v>
      </c>
      <c r="V22" s="85">
        <v>0</v>
      </c>
      <c r="W22" s="85">
        <v>0</v>
      </c>
      <c r="X22" s="142">
        <f t="shared" si="2"/>
        <v>0</v>
      </c>
      <c r="Y22" s="143">
        <f t="shared" si="1"/>
        <v>0</v>
      </c>
      <c r="Z22" s="144">
        <v>0</v>
      </c>
      <c r="AA22" s="143">
        <f t="shared" si="3"/>
        <v>0</v>
      </c>
      <c r="AB22" s="71"/>
      <c r="AC22" s="71"/>
      <c r="AD22" s="71"/>
    </row>
    <row r="23" spans="1:30" s="74" customFormat="1" hidden="1" x14ac:dyDescent="0.2">
      <c r="A23" s="148">
        <f t="shared" si="4"/>
        <v>14</v>
      </c>
      <c r="B23" s="136" t="s">
        <v>19</v>
      </c>
      <c r="C23" s="136" t="s">
        <v>26</v>
      </c>
      <c r="D23" s="138" t="s">
        <v>1041</v>
      </c>
      <c r="E23" s="138" t="s">
        <v>826</v>
      </c>
      <c r="F23" s="136" t="s">
        <v>14</v>
      </c>
      <c r="G23" s="136"/>
      <c r="H23" s="136"/>
      <c r="I23" s="136"/>
      <c r="J23" s="136" t="s">
        <v>227</v>
      </c>
      <c r="K23" s="136" t="s">
        <v>225</v>
      </c>
      <c r="L23" s="136" t="s">
        <v>229</v>
      </c>
      <c r="M23" s="136" t="s">
        <v>228</v>
      </c>
      <c r="N23" s="136" t="s">
        <v>89</v>
      </c>
      <c r="O23" s="140">
        <v>1</v>
      </c>
      <c r="P23" s="141"/>
      <c r="Q23" s="140">
        <v>0</v>
      </c>
      <c r="R23" s="140">
        <v>0</v>
      </c>
      <c r="S23" s="140">
        <v>0</v>
      </c>
      <c r="T23" s="136">
        <f t="shared" si="0"/>
        <v>2</v>
      </c>
      <c r="U23" s="142">
        <v>1</v>
      </c>
      <c r="V23" s="85">
        <v>0</v>
      </c>
      <c r="W23" s="85">
        <v>0</v>
      </c>
      <c r="X23" s="142">
        <f t="shared" si="2"/>
        <v>0</v>
      </c>
      <c r="Y23" s="143">
        <f t="shared" si="1"/>
        <v>0</v>
      </c>
      <c r="Z23" s="144">
        <v>0</v>
      </c>
      <c r="AA23" s="143">
        <f t="shared" si="3"/>
        <v>0</v>
      </c>
      <c r="AB23" s="71"/>
      <c r="AC23" s="71"/>
      <c r="AD23" s="71"/>
    </row>
    <row r="24" spans="1:30" s="74" customFormat="1" hidden="1" x14ac:dyDescent="0.2">
      <c r="A24" s="148">
        <f t="shared" si="4"/>
        <v>15</v>
      </c>
      <c r="B24" s="136" t="s">
        <v>19</v>
      </c>
      <c r="C24" s="136" t="s">
        <v>26</v>
      </c>
      <c r="D24" s="138" t="s">
        <v>829</v>
      </c>
      <c r="E24" s="138" t="s">
        <v>827</v>
      </c>
      <c r="F24" s="136" t="s">
        <v>14</v>
      </c>
      <c r="G24" s="136"/>
      <c r="H24" s="136"/>
      <c r="I24" s="136"/>
      <c r="J24" s="136" t="s">
        <v>1000</v>
      </c>
      <c r="K24" s="136" t="s">
        <v>88</v>
      </c>
      <c r="L24" s="136" t="s">
        <v>88</v>
      </c>
      <c r="M24" s="136" t="s">
        <v>532</v>
      </c>
      <c r="N24" s="136" t="s">
        <v>89</v>
      </c>
      <c r="O24" s="140">
        <v>1</v>
      </c>
      <c r="P24" s="141"/>
      <c r="Q24" s="140">
        <v>0</v>
      </c>
      <c r="R24" s="140">
        <v>0</v>
      </c>
      <c r="S24" s="140">
        <v>0</v>
      </c>
      <c r="T24" s="136">
        <f t="shared" si="0"/>
        <v>2</v>
      </c>
      <c r="U24" s="142">
        <v>0.5</v>
      </c>
      <c r="V24" s="85">
        <v>0</v>
      </c>
      <c r="W24" s="85">
        <v>0</v>
      </c>
      <c r="X24" s="142">
        <f t="shared" si="2"/>
        <v>0</v>
      </c>
      <c r="Y24" s="143">
        <f t="shared" si="1"/>
        <v>0</v>
      </c>
      <c r="Z24" s="144">
        <v>0</v>
      </c>
      <c r="AA24" s="143">
        <f t="shared" si="3"/>
        <v>0</v>
      </c>
      <c r="AB24" s="71"/>
      <c r="AC24" s="71"/>
      <c r="AD24" s="71"/>
    </row>
    <row r="25" spans="1:30" s="74" customFormat="1" hidden="1" x14ac:dyDescent="0.2">
      <c r="A25" s="148">
        <f t="shared" si="4"/>
        <v>16</v>
      </c>
      <c r="B25" s="136" t="s">
        <v>19</v>
      </c>
      <c r="C25" s="136" t="s">
        <v>26</v>
      </c>
      <c r="D25" s="138" t="s">
        <v>828</v>
      </c>
      <c r="E25" s="138" t="s">
        <v>828</v>
      </c>
      <c r="F25" s="136"/>
      <c r="G25" s="136"/>
      <c r="H25" s="136"/>
      <c r="I25" s="136"/>
      <c r="J25" s="136" t="s">
        <v>1001</v>
      </c>
      <c r="K25" s="136" t="s">
        <v>88</v>
      </c>
      <c r="L25" s="136" t="s">
        <v>88</v>
      </c>
      <c r="M25" s="136" t="s">
        <v>533</v>
      </c>
      <c r="N25" s="136" t="s">
        <v>89</v>
      </c>
      <c r="O25" s="140">
        <v>1</v>
      </c>
      <c r="P25" s="141"/>
      <c r="Q25" s="140">
        <v>0</v>
      </c>
      <c r="R25" s="140">
        <v>0</v>
      </c>
      <c r="S25" s="140">
        <v>0</v>
      </c>
      <c r="T25" s="136">
        <f t="shared" si="0"/>
        <v>1</v>
      </c>
      <c r="U25" s="142">
        <v>0</v>
      </c>
      <c r="V25" s="85">
        <v>0</v>
      </c>
      <c r="W25" s="85">
        <v>0</v>
      </c>
      <c r="X25" s="142">
        <f t="shared" si="2"/>
        <v>0</v>
      </c>
      <c r="Y25" s="143">
        <f t="shared" si="1"/>
        <v>0</v>
      </c>
      <c r="Z25" s="144">
        <v>0</v>
      </c>
      <c r="AA25" s="143">
        <f t="shared" si="3"/>
        <v>0</v>
      </c>
      <c r="AB25" s="71"/>
      <c r="AC25" s="71"/>
      <c r="AD25" s="71"/>
    </row>
    <row r="26" spans="1:30" s="74" customFormat="1" x14ac:dyDescent="0.2">
      <c r="A26" s="148">
        <f t="shared" si="4"/>
        <v>17</v>
      </c>
      <c r="B26" s="136" t="s">
        <v>19</v>
      </c>
      <c r="C26" s="136" t="s">
        <v>26</v>
      </c>
      <c r="D26" s="138" t="str">
        <f t="shared" si="5"/>
        <v>Ms. Donna Toll and Mr. Bruce Berman</v>
      </c>
      <c r="E26" s="138" t="s">
        <v>830</v>
      </c>
      <c r="F26" s="136" t="s">
        <v>1188</v>
      </c>
      <c r="G26" s="136"/>
      <c r="H26" s="136"/>
      <c r="I26" s="136"/>
      <c r="J26" s="136" t="s">
        <v>728</v>
      </c>
      <c r="K26" s="136" t="s">
        <v>225</v>
      </c>
      <c r="L26" s="136" t="s">
        <v>229</v>
      </c>
      <c r="M26" s="136">
        <v>20814</v>
      </c>
      <c r="N26" s="136" t="s">
        <v>89</v>
      </c>
      <c r="O26" s="140">
        <v>0</v>
      </c>
      <c r="P26" s="141" t="s">
        <v>470</v>
      </c>
      <c r="Q26" s="140">
        <v>0</v>
      </c>
      <c r="R26" s="140">
        <v>1</v>
      </c>
      <c r="S26" s="140">
        <v>1</v>
      </c>
      <c r="T26" s="136">
        <f t="shared" si="0"/>
        <v>2</v>
      </c>
      <c r="U26" s="142">
        <v>0.5</v>
      </c>
      <c r="V26" s="85">
        <v>1</v>
      </c>
      <c r="W26" s="85">
        <v>1</v>
      </c>
      <c r="X26" s="142">
        <f t="shared" si="2"/>
        <v>1</v>
      </c>
      <c r="Y26" s="143">
        <f t="shared" si="1"/>
        <v>2</v>
      </c>
      <c r="Z26" s="144">
        <v>0</v>
      </c>
      <c r="AA26" s="143">
        <f t="shared" si="3"/>
        <v>0</v>
      </c>
      <c r="AB26" s="71"/>
      <c r="AC26" s="71"/>
      <c r="AD26" s="71"/>
    </row>
    <row r="27" spans="1:30" s="74" customFormat="1" x14ac:dyDescent="0.2">
      <c r="A27" s="148">
        <f t="shared" si="4"/>
        <v>18</v>
      </c>
      <c r="B27" s="136" t="s">
        <v>19</v>
      </c>
      <c r="C27" s="136" t="s">
        <v>25</v>
      </c>
      <c r="D27" s="138" t="s">
        <v>836</v>
      </c>
      <c r="E27" s="138" t="s">
        <v>836</v>
      </c>
      <c r="F27" s="136"/>
      <c r="G27" s="136"/>
      <c r="H27" s="136"/>
      <c r="I27" s="136"/>
      <c r="J27" s="136" t="s">
        <v>218</v>
      </c>
      <c r="K27" s="136" t="s">
        <v>189</v>
      </c>
      <c r="L27" s="136" t="s">
        <v>108</v>
      </c>
      <c r="M27" s="136" t="s">
        <v>190</v>
      </c>
      <c r="N27" s="136" t="s">
        <v>89</v>
      </c>
      <c r="O27" s="140">
        <v>1</v>
      </c>
      <c r="P27" s="141" t="s">
        <v>470</v>
      </c>
      <c r="Q27" s="140">
        <v>0</v>
      </c>
      <c r="R27" s="140">
        <v>1</v>
      </c>
      <c r="S27" s="140">
        <v>1</v>
      </c>
      <c r="T27" s="136">
        <f t="shared" si="0"/>
        <v>1</v>
      </c>
      <c r="U27" s="142">
        <v>1</v>
      </c>
      <c r="V27" s="85">
        <v>1</v>
      </c>
      <c r="W27" s="85">
        <v>1</v>
      </c>
      <c r="X27" s="142">
        <f t="shared" si="2"/>
        <v>1</v>
      </c>
      <c r="Y27" s="143">
        <f t="shared" si="1"/>
        <v>1</v>
      </c>
      <c r="Z27" s="144">
        <v>0</v>
      </c>
      <c r="AA27" s="143">
        <f t="shared" si="3"/>
        <v>0</v>
      </c>
      <c r="AB27" s="71" t="s">
        <v>1178</v>
      </c>
      <c r="AC27" s="128" t="s">
        <v>1177</v>
      </c>
      <c r="AD27" s="71"/>
    </row>
    <row r="28" spans="1:30" s="74" customFormat="1" x14ac:dyDescent="0.2">
      <c r="A28" s="148">
        <f t="shared" si="4"/>
        <v>19</v>
      </c>
      <c r="B28" s="136" t="s">
        <v>19</v>
      </c>
      <c r="C28" s="136" t="s">
        <v>25</v>
      </c>
      <c r="D28" s="138" t="s">
        <v>837</v>
      </c>
      <c r="E28" s="138" t="s">
        <v>796</v>
      </c>
      <c r="F28" s="136" t="s">
        <v>795</v>
      </c>
      <c r="G28" s="136"/>
      <c r="H28" s="136"/>
      <c r="I28" s="136"/>
      <c r="J28" s="136" t="s">
        <v>1002</v>
      </c>
      <c r="K28" s="136" t="s">
        <v>230</v>
      </c>
      <c r="L28" s="136" t="s">
        <v>108</v>
      </c>
      <c r="M28" s="136" t="s">
        <v>231</v>
      </c>
      <c r="N28" s="136" t="s">
        <v>89</v>
      </c>
      <c r="O28" s="140">
        <v>1</v>
      </c>
      <c r="P28" s="141" t="s">
        <v>470</v>
      </c>
      <c r="Q28" s="140">
        <v>0</v>
      </c>
      <c r="R28" s="140">
        <v>0</v>
      </c>
      <c r="S28" s="140">
        <v>1</v>
      </c>
      <c r="T28" s="136">
        <f t="shared" si="0"/>
        <v>2</v>
      </c>
      <c r="U28" s="142">
        <v>1</v>
      </c>
      <c r="V28" s="85">
        <v>0</v>
      </c>
      <c r="W28" s="85">
        <v>1</v>
      </c>
      <c r="X28" s="142">
        <f t="shared" si="2"/>
        <v>1</v>
      </c>
      <c r="Y28" s="143">
        <f t="shared" si="1"/>
        <v>2</v>
      </c>
      <c r="Z28" s="144">
        <v>0</v>
      </c>
      <c r="AA28" s="143">
        <f t="shared" si="3"/>
        <v>0</v>
      </c>
      <c r="AB28" s="71"/>
      <c r="AC28" s="71"/>
      <c r="AD28" s="71"/>
    </row>
    <row r="29" spans="1:30" s="74" customFormat="1" x14ac:dyDescent="0.2">
      <c r="A29" s="148">
        <f t="shared" si="4"/>
        <v>20</v>
      </c>
      <c r="B29" s="136" t="s">
        <v>19</v>
      </c>
      <c r="C29" s="136" t="s">
        <v>25</v>
      </c>
      <c r="D29" s="138" t="s">
        <v>838</v>
      </c>
      <c r="E29" s="138" t="s">
        <v>838</v>
      </c>
      <c r="F29" s="136"/>
      <c r="G29" s="136" t="s">
        <v>182</v>
      </c>
      <c r="H29" s="136"/>
      <c r="I29" s="136"/>
      <c r="J29" s="136" t="s">
        <v>177</v>
      </c>
      <c r="K29" s="136" t="s">
        <v>121</v>
      </c>
      <c r="L29" s="136" t="s">
        <v>108</v>
      </c>
      <c r="M29" s="136" t="s">
        <v>178</v>
      </c>
      <c r="N29" s="136" t="s">
        <v>89</v>
      </c>
      <c r="O29" s="140">
        <v>1</v>
      </c>
      <c r="P29" s="141" t="s">
        <v>470</v>
      </c>
      <c r="Q29" s="140">
        <v>0</v>
      </c>
      <c r="R29" s="140">
        <v>0</v>
      </c>
      <c r="S29" s="140">
        <v>1</v>
      </c>
      <c r="T29" s="136">
        <f t="shared" si="0"/>
        <v>2</v>
      </c>
      <c r="U29" s="142">
        <v>1</v>
      </c>
      <c r="V29" s="85">
        <v>0</v>
      </c>
      <c r="W29" s="85">
        <v>1</v>
      </c>
      <c r="X29" s="142">
        <f t="shared" si="2"/>
        <v>1</v>
      </c>
      <c r="Y29" s="143">
        <f t="shared" si="1"/>
        <v>2</v>
      </c>
      <c r="Z29" s="144">
        <v>0</v>
      </c>
      <c r="AA29" s="143">
        <f t="shared" si="3"/>
        <v>0</v>
      </c>
      <c r="AB29" s="71"/>
      <c r="AC29" s="71"/>
      <c r="AD29" s="71"/>
    </row>
    <row r="30" spans="1:30" s="74" customFormat="1" x14ac:dyDescent="0.2">
      <c r="A30" s="148">
        <f t="shared" si="4"/>
        <v>21</v>
      </c>
      <c r="B30" s="136" t="s">
        <v>19</v>
      </c>
      <c r="C30" s="136" t="s">
        <v>26</v>
      </c>
      <c r="D30" s="138" t="s">
        <v>841</v>
      </c>
      <c r="E30" s="138" t="s">
        <v>839</v>
      </c>
      <c r="F30" s="136" t="s">
        <v>840</v>
      </c>
      <c r="G30" s="136"/>
      <c r="H30" s="136"/>
      <c r="I30" s="136"/>
      <c r="J30" s="136" t="s">
        <v>1003</v>
      </c>
      <c r="K30" s="136" t="s">
        <v>233</v>
      </c>
      <c r="L30" s="136" t="s">
        <v>88</v>
      </c>
      <c r="M30" s="136" t="s">
        <v>234</v>
      </c>
      <c r="N30" s="136" t="s">
        <v>89</v>
      </c>
      <c r="O30" s="140">
        <v>1</v>
      </c>
      <c r="P30" s="141" t="s">
        <v>470</v>
      </c>
      <c r="Q30" s="140">
        <v>0</v>
      </c>
      <c r="R30" s="140">
        <v>1</v>
      </c>
      <c r="S30" s="140">
        <v>1</v>
      </c>
      <c r="T30" s="136">
        <f t="shared" si="0"/>
        <v>2</v>
      </c>
      <c r="U30" s="142">
        <v>1</v>
      </c>
      <c r="V30" s="85">
        <v>1</v>
      </c>
      <c r="W30" s="85">
        <v>1</v>
      </c>
      <c r="X30" s="142">
        <f t="shared" si="2"/>
        <v>1</v>
      </c>
      <c r="Y30" s="143">
        <f t="shared" si="1"/>
        <v>2</v>
      </c>
      <c r="Z30" s="144">
        <v>0</v>
      </c>
      <c r="AA30" s="143">
        <f t="shared" si="3"/>
        <v>0</v>
      </c>
      <c r="AB30" s="71"/>
      <c r="AC30" s="71"/>
      <c r="AD30" s="71"/>
    </row>
    <row r="31" spans="1:30" s="74" customFormat="1" x14ac:dyDescent="0.2">
      <c r="A31" s="148">
        <f t="shared" si="4"/>
        <v>22</v>
      </c>
      <c r="B31" s="136" t="s">
        <v>19</v>
      </c>
      <c r="C31" s="136" t="s">
        <v>26</v>
      </c>
      <c r="D31" s="138" t="str">
        <f t="shared" si="5"/>
        <v>Mr. Chad Levy and Ms. Kristen Giordano</v>
      </c>
      <c r="E31" s="138" t="s">
        <v>842</v>
      </c>
      <c r="F31" s="136" t="s">
        <v>843</v>
      </c>
      <c r="G31" s="136"/>
      <c r="H31" s="136"/>
      <c r="I31" s="136"/>
      <c r="J31" s="136" t="s">
        <v>1004</v>
      </c>
      <c r="K31" s="136" t="s">
        <v>88</v>
      </c>
      <c r="L31" s="136" t="s">
        <v>88</v>
      </c>
      <c r="M31" s="136" t="s">
        <v>200</v>
      </c>
      <c r="N31" s="136" t="s">
        <v>89</v>
      </c>
      <c r="O31" s="140">
        <v>1</v>
      </c>
      <c r="P31" s="141" t="s">
        <v>470</v>
      </c>
      <c r="Q31" s="140">
        <v>0</v>
      </c>
      <c r="R31" s="140">
        <v>1</v>
      </c>
      <c r="S31" s="140">
        <v>1</v>
      </c>
      <c r="T31" s="136">
        <f t="shared" si="0"/>
        <v>2</v>
      </c>
      <c r="U31" s="142">
        <v>1</v>
      </c>
      <c r="V31" s="85">
        <v>1</v>
      </c>
      <c r="W31" s="85">
        <v>1</v>
      </c>
      <c r="X31" s="142">
        <f t="shared" si="2"/>
        <v>1</v>
      </c>
      <c r="Y31" s="143">
        <f t="shared" si="1"/>
        <v>2</v>
      </c>
      <c r="Z31" s="144">
        <v>0</v>
      </c>
      <c r="AA31" s="143">
        <f t="shared" si="3"/>
        <v>0</v>
      </c>
      <c r="AB31" s="71"/>
      <c r="AC31" s="71" t="s">
        <v>1166</v>
      </c>
      <c r="AD31" s="71"/>
    </row>
    <row r="32" spans="1:30" s="74" customFormat="1" x14ac:dyDescent="0.2">
      <c r="A32" s="148">
        <f t="shared" si="4"/>
        <v>23</v>
      </c>
      <c r="B32" s="136" t="s">
        <v>19</v>
      </c>
      <c r="C32" s="136" t="s">
        <v>26</v>
      </c>
      <c r="D32" s="138" t="s">
        <v>846</v>
      </c>
      <c r="E32" s="138" t="s">
        <v>844</v>
      </c>
      <c r="F32" s="136" t="s">
        <v>845</v>
      </c>
      <c r="G32" s="136"/>
      <c r="H32" s="136"/>
      <c r="I32" s="136"/>
      <c r="J32" s="136" t="s">
        <v>204</v>
      </c>
      <c r="K32" s="136" t="s">
        <v>202</v>
      </c>
      <c r="L32" s="136" t="s">
        <v>223</v>
      </c>
      <c r="M32" s="136" t="s">
        <v>203</v>
      </c>
      <c r="N32" s="136" t="s">
        <v>89</v>
      </c>
      <c r="O32" s="140">
        <v>1</v>
      </c>
      <c r="P32" s="141" t="s">
        <v>470</v>
      </c>
      <c r="Q32" s="140">
        <v>0</v>
      </c>
      <c r="R32" s="140">
        <v>1</v>
      </c>
      <c r="S32" s="140">
        <v>1</v>
      </c>
      <c r="T32" s="136">
        <f t="shared" si="0"/>
        <v>2</v>
      </c>
      <c r="U32" s="142">
        <v>1</v>
      </c>
      <c r="V32" s="85">
        <v>1</v>
      </c>
      <c r="W32" s="85">
        <v>1</v>
      </c>
      <c r="X32" s="142">
        <f t="shared" si="2"/>
        <v>1</v>
      </c>
      <c r="Y32" s="143">
        <f t="shared" si="1"/>
        <v>2</v>
      </c>
      <c r="Z32" s="144">
        <v>0</v>
      </c>
      <c r="AA32" s="143">
        <f t="shared" si="3"/>
        <v>0</v>
      </c>
      <c r="AB32" s="71"/>
      <c r="AC32" s="71"/>
      <c r="AD32" s="71"/>
    </row>
    <row r="33" spans="1:30" s="74" customFormat="1" x14ac:dyDescent="0.2">
      <c r="A33" s="148">
        <f t="shared" si="4"/>
        <v>24</v>
      </c>
      <c r="B33" s="136" t="s">
        <v>19</v>
      </c>
      <c r="C33" s="136" t="s">
        <v>26</v>
      </c>
      <c r="D33" s="138" t="s">
        <v>849</v>
      </c>
      <c r="E33" s="138" t="s">
        <v>847</v>
      </c>
      <c r="F33" s="136" t="s">
        <v>848</v>
      </c>
      <c r="G33" s="136"/>
      <c r="H33" s="136"/>
      <c r="I33" s="136"/>
      <c r="J33" s="139" t="s">
        <v>193</v>
      </c>
      <c r="K33" s="136" t="s">
        <v>191</v>
      </c>
      <c r="L33" s="136" t="s">
        <v>103</v>
      </c>
      <c r="M33" s="136" t="s">
        <v>192</v>
      </c>
      <c r="N33" s="136" t="s">
        <v>89</v>
      </c>
      <c r="O33" s="140">
        <v>1</v>
      </c>
      <c r="P33" s="141" t="s">
        <v>470</v>
      </c>
      <c r="Q33" s="140">
        <v>0</v>
      </c>
      <c r="R33" s="140">
        <v>1</v>
      </c>
      <c r="S33" s="140">
        <v>1</v>
      </c>
      <c r="T33" s="136">
        <f t="shared" si="0"/>
        <v>2</v>
      </c>
      <c r="U33" s="142">
        <v>1</v>
      </c>
      <c r="V33" s="85">
        <v>1</v>
      </c>
      <c r="W33" s="85">
        <v>1</v>
      </c>
      <c r="X33" s="142">
        <f t="shared" si="2"/>
        <v>1</v>
      </c>
      <c r="Y33" s="143">
        <f t="shared" si="1"/>
        <v>2</v>
      </c>
      <c r="Z33" s="144">
        <v>0</v>
      </c>
      <c r="AA33" s="143">
        <f t="shared" si="3"/>
        <v>0</v>
      </c>
      <c r="AB33" s="71"/>
      <c r="AC33" s="71" t="s">
        <v>1171</v>
      </c>
      <c r="AD33" s="71"/>
    </row>
    <row r="34" spans="1:30" s="74" customFormat="1" x14ac:dyDescent="0.2">
      <c r="A34" s="148">
        <f t="shared" si="4"/>
        <v>25</v>
      </c>
      <c r="B34" s="136" t="s">
        <v>19</v>
      </c>
      <c r="C34" s="136" t="s">
        <v>26</v>
      </c>
      <c r="D34" s="138" t="s">
        <v>1140</v>
      </c>
      <c r="E34" s="138" t="s">
        <v>850</v>
      </c>
      <c r="F34" s="136" t="s">
        <v>851</v>
      </c>
      <c r="G34" s="136"/>
      <c r="H34" s="136"/>
      <c r="I34" s="136"/>
      <c r="J34" s="136" t="s">
        <v>1042</v>
      </c>
      <c r="K34" s="136" t="s">
        <v>205</v>
      </c>
      <c r="L34" s="136" t="s">
        <v>103</v>
      </c>
      <c r="M34" s="136" t="s">
        <v>206</v>
      </c>
      <c r="N34" s="136" t="s">
        <v>89</v>
      </c>
      <c r="O34" s="140">
        <v>1</v>
      </c>
      <c r="P34" s="141" t="s">
        <v>470</v>
      </c>
      <c r="Q34" s="140">
        <v>0</v>
      </c>
      <c r="R34" s="140">
        <v>1</v>
      </c>
      <c r="S34" s="140">
        <v>1</v>
      </c>
      <c r="T34" s="136">
        <f t="shared" si="0"/>
        <v>2</v>
      </c>
      <c r="U34" s="142">
        <v>1</v>
      </c>
      <c r="V34" s="85">
        <v>1</v>
      </c>
      <c r="W34" s="85">
        <v>1</v>
      </c>
      <c r="X34" s="168">
        <v>0.5</v>
      </c>
      <c r="Y34" s="143">
        <f t="shared" si="1"/>
        <v>1</v>
      </c>
      <c r="Z34" s="144">
        <v>0</v>
      </c>
      <c r="AA34" s="143">
        <f t="shared" si="3"/>
        <v>0</v>
      </c>
      <c r="AB34" s="71"/>
      <c r="AC34" s="71"/>
      <c r="AD34" s="71"/>
    </row>
    <row r="35" spans="1:30" s="74" customFormat="1" hidden="1" x14ac:dyDescent="0.2">
      <c r="A35" s="148">
        <f t="shared" si="4"/>
        <v>26</v>
      </c>
      <c r="B35" s="136" t="s">
        <v>19</v>
      </c>
      <c r="C35" s="136" t="s">
        <v>26</v>
      </c>
      <c r="D35" s="136" t="s">
        <v>857</v>
      </c>
      <c r="E35" s="138" t="s">
        <v>852</v>
      </c>
      <c r="F35" s="136" t="s">
        <v>853</v>
      </c>
      <c r="G35" s="136"/>
      <c r="H35" s="136"/>
      <c r="I35" s="136"/>
      <c r="J35" s="136" t="s">
        <v>1005</v>
      </c>
      <c r="K35" s="136" t="s">
        <v>156</v>
      </c>
      <c r="L35" s="136" t="s">
        <v>103</v>
      </c>
      <c r="M35" s="136" t="s">
        <v>207</v>
      </c>
      <c r="N35" s="136" t="s">
        <v>89</v>
      </c>
      <c r="O35" s="140">
        <v>1</v>
      </c>
      <c r="P35" s="141"/>
      <c r="Q35" s="140">
        <v>0</v>
      </c>
      <c r="R35" s="140">
        <v>0</v>
      </c>
      <c r="S35" s="140">
        <v>0</v>
      </c>
      <c r="T35" s="136">
        <f t="shared" si="0"/>
        <v>2</v>
      </c>
      <c r="U35" s="142">
        <v>1</v>
      </c>
      <c r="V35" s="85">
        <v>0</v>
      </c>
      <c r="W35" s="85">
        <v>0</v>
      </c>
      <c r="X35" s="142">
        <f t="shared" si="2"/>
        <v>0</v>
      </c>
      <c r="Y35" s="143">
        <f t="shared" si="1"/>
        <v>0</v>
      </c>
      <c r="Z35" s="144">
        <v>0</v>
      </c>
      <c r="AA35" s="143">
        <f t="shared" si="3"/>
        <v>0</v>
      </c>
      <c r="AB35" s="71"/>
      <c r="AC35" s="71" t="s">
        <v>1173</v>
      </c>
      <c r="AD35" s="71"/>
    </row>
    <row r="36" spans="1:30" s="74" customFormat="1" x14ac:dyDescent="0.2">
      <c r="A36" s="148">
        <f t="shared" si="4"/>
        <v>27</v>
      </c>
      <c r="B36" s="136" t="s">
        <v>19</v>
      </c>
      <c r="C36" s="136" t="s">
        <v>26</v>
      </c>
      <c r="D36" s="138" t="s">
        <v>856</v>
      </c>
      <c r="E36" s="138" t="s">
        <v>854</v>
      </c>
      <c r="F36" s="136" t="s">
        <v>855</v>
      </c>
      <c r="G36" s="136" t="s">
        <v>520</v>
      </c>
      <c r="H36" s="136" t="s">
        <v>519</v>
      </c>
      <c r="I36" s="136"/>
      <c r="J36" s="136" t="s">
        <v>212</v>
      </c>
      <c r="K36" s="136" t="s">
        <v>210</v>
      </c>
      <c r="L36" s="136" t="s">
        <v>103</v>
      </c>
      <c r="M36" s="136" t="s">
        <v>211</v>
      </c>
      <c r="N36" s="136" t="s">
        <v>89</v>
      </c>
      <c r="O36" s="140">
        <v>1</v>
      </c>
      <c r="P36" s="141" t="s">
        <v>472</v>
      </c>
      <c r="Q36" s="140">
        <v>0</v>
      </c>
      <c r="R36" s="140">
        <v>1</v>
      </c>
      <c r="S36" s="140">
        <v>1</v>
      </c>
      <c r="T36" s="136">
        <f t="shared" si="0"/>
        <v>4</v>
      </c>
      <c r="U36" s="142">
        <v>0.5</v>
      </c>
      <c r="V36" s="85">
        <v>1</v>
      </c>
      <c r="W36" s="85">
        <v>1</v>
      </c>
      <c r="X36" s="168">
        <v>0.5</v>
      </c>
      <c r="Y36" s="143">
        <f t="shared" si="1"/>
        <v>2</v>
      </c>
      <c r="Z36" s="144">
        <v>0</v>
      </c>
      <c r="AA36" s="143">
        <f t="shared" si="3"/>
        <v>0</v>
      </c>
      <c r="AB36" s="71"/>
      <c r="AC36" s="71" t="s">
        <v>1172</v>
      </c>
      <c r="AD36" s="71"/>
    </row>
    <row r="37" spans="1:30" s="74" customFormat="1" x14ac:dyDescent="0.2">
      <c r="A37" s="148">
        <f t="shared" si="4"/>
        <v>28</v>
      </c>
      <c r="B37" s="136" t="s">
        <v>19</v>
      </c>
      <c r="C37" s="136" t="s">
        <v>26</v>
      </c>
      <c r="D37" s="138" t="s">
        <v>860</v>
      </c>
      <c r="E37" s="138" t="s">
        <v>858</v>
      </c>
      <c r="F37" s="136" t="s">
        <v>859</v>
      </c>
      <c r="G37" s="136"/>
      <c r="H37" s="136"/>
      <c r="I37" s="136"/>
      <c r="J37" s="136" t="s">
        <v>525</v>
      </c>
      <c r="K37" s="136" t="s">
        <v>526</v>
      </c>
      <c r="L37" s="136" t="s">
        <v>103</v>
      </c>
      <c r="M37" s="136">
        <v>90803</v>
      </c>
      <c r="N37" s="136" t="s">
        <v>89</v>
      </c>
      <c r="O37" s="140">
        <v>1</v>
      </c>
      <c r="P37" s="141" t="s">
        <v>470</v>
      </c>
      <c r="Q37" s="140">
        <v>0</v>
      </c>
      <c r="R37" s="140">
        <v>1</v>
      </c>
      <c r="S37" s="140">
        <v>1</v>
      </c>
      <c r="T37" s="136">
        <f t="shared" si="0"/>
        <v>2</v>
      </c>
      <c r="U37" s="152">
        <v>1</v>
      </c>
      <c r="V37" s="85">
        <v>1</v>
      </c>
      <c r="W37" s="85">
        <v>1</v>
      </c>
      <c r="X37" s="168">
        <v>0.5</v>
      </c>
      <c r="Y37" s="143">
        <f t="shared" si="1"/>
        <v>1</v>
      </c>
      <c r="Z37" s="144">
        <v>0</v>
      </c>
      <c r="AA37" s="143">
        <f t="shared" si="3"/>
        <v>0</v>
      </c>
      <c r="AB37" s="71"/>
      <c r="AC37" s="71"/>
      <c r="AD37" s="71"/>
    </row>
    <row r="38" spans="1:30" s="74" customFormat="1" hidden="1" x14ac:dyDescent="0.2">
      <c r="A38" s="148">
        <f t="shared" si="4"/>
        <v>29</v>
      </c>
      <c r="B38" s="136" t="s">
        <v>19</v>
      </c>
      <c r="C38" s="136" t="s">
        <v>26</v>
      </c>
      <c r="D38" s="138" t="s">
        <v>861</v>
      </c>
      <c r="E38" s="138" t="s">
        <v>523</v>
      </c>
      <c r="F38" s="136" t="s">
        <v>524</v>
      </c>
      <c r="G38" s="136"/>
      <c r="H38" s="136"/>
      <c r="I38" s="136"/>
      <c r="J38" s="136" t="s">
        <v>527</v>
      </c>
      <c r="K38" s="136" t="s">
        <v>528</v>
      </c>
      <c r="L38" s="136" t="s">
        <v>529</v>
      </c>
      <c r="M38" s="136">
        <v>98116</v>
      </c>
      <c r="N38" s="136" t="s">
        <v>89</v>
      </c>
      <c r="O38" s="140">
        <v>1</v>
      </c>
      <c r="P38" s="141"/>
      <c r="Q38" s="140">
        <v>0</v>
      </c>
      <c r="R38" s="140">
        <v>0</v>
      </c>
      <c r="S38" s="140">
        <v>0</v>
      </c>
      <c r="T38" s="136">
        <f t="shared" si="0"/>
        <v>2</v>
      </c>
      <c r="U38" s="142">
        <v>0</v>
      </c>
      <c r="V38" s="85">
        <v>0</v>
      </c>
      <c r="W38" s="85">
        <v>0</v>
      </c>
      <c r="X38" s="142">
        <f t="shared" si="2"/>
        <v>0</v>
      </c>
      <c r="Y38" s="143">
        <f t="shared" si="1"/>
        <v>0</v>
      </c>
      <c r="Z38" s="144">
        <v>0</v>
      </c>
      <c r="AA38" s="143">
        <f t="shared" si="3"/>
        <v>0</v>
      </c>
      <c r="AB38" s="71"/>
      <c r="AC38" s="71"/>
      <c r="AD38" s="71"/>
    </row>
    <row r="39" spans="1:30" s="74" customFormat="1" hidden="1" x14ac:dyDescent="0.2">
      <c r="A39" s="148">
        <f t="shared" si="4"/>
        <v>30</v>
      </c>
      <c r="B39" s="136" t="s">
        <v>19</v>
      </c>
      <c r="C39" s="136" t="s">
        <v>26</v>
      </c>
      <c r="D39" s="138" t="s">
        <v>862</v>
      </c>
      <c r="E39" s="138" t="s">
        <v>862</v>
      </c>
      <c r="F39" s="136"/>
      <c r="G39" s="136"/>
      <c r="H39" s="136"/>
      <c r="I39" s="136"/>
      <c r="J39" s="136" t="s">
        <v>215</v>
      </c>
      <c r="K39" s="136" t="s">
        <v>213</v>
      </c>
      <c r="L39" s="136" t="s">
        <v>103</v>
      </c>
      <c r="M39" s="136" t="s">
        <v>214</v>
      </c>
      <c r="N39" s="136" t="s">
        <v>89</v>
      </c>
      <c r="O39" s="140">
        <v>1</v>
      </c>
      <c r="P39" s="141"/>
      <c r="Q39" s="140">
        <v>0</v>
      </c>
      <c r="R39" s="140">
        <v>0</v>
      </c>
      <c r="S39" s="140">
        <v>0</v>
      </c>
      <c r="T39" s="136">
        <f t="shared" si="0"/>
        <v>1</v>
      </c>
      <c r="U39" s="142">
        <v>0</v>
      </c>
      <c r="V39" s="85">
        <v>0</v>
      </c>
      <c r="W39" s="85">
        <v>0</v>
      </c>
      <c r="X39" s="142">
        <f t="shared" si="2"/>
        <v>0</v>
      </c>
      <c r="Y39" s="143">
        <f t="shared" si="1"/>
        <v>0</v>
      </c>
      <c r="Z39" s="144">
        <v>0</v>
      </c>
      <c r="AA39" s="143">
        <f t="shared" si="3"/>
        <v>0</v>
      </c>
      <c r="AB39" s="71"/>
      <c r="AC39" s="71"/>
      <c r="AD39" s="71"/>
    </row>
    <row r="40" spans="1:30" s="74" customFormat="1" x14ac:dyDescent="0.2">
      <c r="A40" s="148">
        <f t="shared" si="4"/>
        <v>31</v>
      </c>
      <c r="B40" s="136" t="s">
        <v>19</v>
      </c>
      <c r="C40" s="136" t="s">
        <v>25</v>
      </c>
      <c r="D40" s="138" t="str">
        <f t="shared" si="5"/>
        <v>Ms. Tara Romagni and Mr. Julio Rincon</v>
      </c>
      <c r="E40" s="138" t="s">
        <v>863</v>
      </c>
      <c r="F40" s="136" t="s">
        <v>864</v>
      </c>
      <c r="G40" s="136"/>
      <c r="H40" s="136"/>
      <c r="I40" s="136"/>
      <c r="J40" s="136" t="s">
        <v>179</v>
      </c>
      <c r="K40" s="136" t="s">
        <v>121</v>
      </c>
      <c r="L40" s="136" t="s">
        <v>108</v>
      </c>
      <c r="M40" s="136" t="s">
        <v>178</v>
      </c>
      <c r="N40" s="136" t="s">
        <v>89</v>
      </c>
      <c r="O40" s="140">
        <v>1</v>
      </c>
      <c r="P40" s="141"/>
      <c r="Q40" s="140">
        <v>0</v>
      </c>
      <c r="R40" s="140">
        <v>0</v>
      </c>
      <c r="S40" s="140">
        <v>0</v>
      </c>
      <c r="T40" s="136">
        <f t="shared" si="0"/>
        <v>2</v>
      </c>
      <c r="U40" s="142">
        <v>1</v>
      </c>
      <c r="V40" s="85">
        <v>1</v>
      </c>
      <c r="W40" s="85">
        <v>1</v>
      </c>
      <c r="X40" s="142">
        <f t="shared" si="2"/>
        <v>1</v>
      </c>
      <c r="Y40" s="143">
        <f t="shared" si="1"/>
        <v>2</v>
      </c>
      <c r="Z40" s="144">
        <v>0</v>
      </c>
      <c r="AA40" s="143">
        <f t="shared" si="3"/>
        <v>0</v>
      </c>
      <c r="AB40" s="71"/>
      <c r="AC40" s="71"/>
      <c r="AD40" s="71"/>
    </row>
    <row r="41" spans="1:30" s="74" customFormat="1" hidden="1" x14ac:dyDescent="0.2">
      <c r="A41" s="148">
        <f t="shared" si="4"/>
        <v>32</v>
      </c>
      <c r="B41" s="136" t="s">
        <v>19</v>
      </c>
      <c r="C41" s="136" t="s">
        <v>25</v>
      </c>
      <c r="D41" s="138" t="s">
        <v>865</v>
      </c>
      <c r="E41" s="138" t="s">
        <v>866</v>
      </c>
      <c r="F41" s="136" t="s">
        <v>867</v>
      </c>
      <c r="G41" s="136" t="s">
        <v>534</v>
      </c>
      <c r="H41" s="136" t="s">
        <v>535</v>
      </c>
      <c r="I41" s="136"/>
      <c r="J41" s="136" t="s">
        <v>217</v>
      </c>
      <c r="K41" s="136" t="s">
        <v>113</v>
      </c>
      <c r="L41" s="136" t="s">
        <v>108</v>
      </c>
      <c r="M41" s="136" t="s">
        <v>216</v>
      </c>
      <c r="N41" s="136" t="s">
        <v>89</v>
      </c>
      <c r="O41" s="140">
        <v>1</v>
      </c>
      <c r="P41" s="141"/>
      <c r="Q41" s="140">
        <v>0</v>
      </c>
      <c r="R41" s="140">
        <v>0</v>
      </c>
      <c r="S41" s="140">
        <v>0</v>
      </c>
      <c r="T41" s="136">
        <f t="shared" si="0"/>
        <v>4</v>
      </c>
      <c r="U41" s="142">
        <v>1</v>
      </c>
      <c r="V41" s="85">
        <v>0</v>
      </c>
      <c r="W41" s="85">
        <v>0</v>
      </c>
      <c r="X41" s="142">
        <f t="shared" si="2"/>
        <v>0</v>
      </c>
      <c r="Y41" s="143">
        <f t="shared" si="1"/>
        <v>0</v>
      </c>
      <c r="Z41" s="144">
        <v>0</v>
      </c>
      <c r="AA41" s="143">
        <f t="shared" si="3"/>
        <v>0</v>
      </c>
      <c r="AB41" s="71"/>
      <c r="AC41" s="71"/>
      <c r="AD41" s="71"/>
    </row>
    <row r="42" spans="1:30" s="74" customFormat="1" x14ac:dyDescent="0.2">
      <c r="A42" s="148">
        <f t="shared" si="4"/>
        <v>33</v>
      </c>
      <c r="B42" s="136" t="s">
        <v>19</v>
      </c>
      <c r="C42" s="136" t="s">
        <v>25</v>
      </c>
      <c r="D42" s="138" t="s">
        <v>870</v>
      </c>
      <c r="E42" s="138" t="s">
        <v>868</v>
      </c>
      <c r="F42" s="136" t="s">
        <v>869</v>
      </c>
      <c r="G42" s="136"/>
      <c r="H42" s="136"/>
      <c r="I42" s="136"/>
      <c r="J42" s="136" t="s">
        <v>1006</v>
      </c>
      <c r="K42" s="136" t="s">
        <v>107</v>
      </c>
      <c r="L42" s="136" t="s">
        <v>108</v>
      </c>
      <c r="M42" s="136">
        <v>33324</v>
      </c>
      <c r="N42" s="136" t="s">
        <v>89</v>
      </c>
      <c r="O42" s="140">
        <v>1</v>
      </c>
      <c r="P42" s="141" t="s">
        <v>470</v>
      </c>
      <c r="Q42" s="140">
        <v>0</v>
      </c>
      <c r="R42" s="140">
        <v>0</v>
      </c>
      <c r="S42" s="140">
        <v>1</v>
      </c>
      <c r="T42" s="136">
        <f t="shared" ref="T42:T73" si="6">+(4-(ISBLANK(F42)+ISBLANK(G42)+ISBLANK(H42)+ISBLANK(I42))+1)</f>
        <v>2</v>
      </c>
      <c r="U42" s="142">
        <v>1</v>
      </c>
      <c r="V42" s="85">
        <v>1</v>
      </c>
      <c r="W42" s="85">
        <v>1</v>
      </c>
      <c r="X42" s="142">
        <f t="shared" si="2"/>
        <v>1</v>
      </c>
      <c r="Y42" s="143">
        <f t="shared" ref="Y42:Y73" si="7">+T42*X42</f>
        <v>2</v>
      </c>
      <c r="Z42" s="144">
        <v>0</v>
      </c>
      <c r="AA42" s="143">
        <f t="shared" si="3"/>
        <v>0</v>
      </c>
      <c r="AB42" s="71"/>
      <c r="AC42" s="71" t="s">
        <v>1179</v>
      </c>
      <c r="AD42" s="71"/>
    </row>
    <row r="43" spans="1:30" s="74" customFormat="1" hidden="1" x14ac:dyDescent="0.2">
      <c r="A43" s="148">
        <f t="shared" si="4"/>
        <v>34</v>
      </c>
      <c r="B43" s="136" t="s">
        <v>19</v>
      </c>
      <c r="C43" s="136" t="s">
        <v>26</v>
      </c>
      <c r="D43" s="138" t="s">
        <v>1115</v>
      </c>
      <c r="E43" s="138" t="s">
        <v>1116</v>
      </c>
      <c r="F43" s="136" t="s">
        <v>1117</v>
      </c>
      <c r="G43" s="136"/>
      <c r="H43" s="136"/>
      <c r="I43" s="136"/>
      <c r="J43" s="136" t="s">
        <v>1118</v>
      </c>
      <c r="K43" s="136" t="s">
        <v>1119</v>
      </c>
      <c r="L43" s="136" t="s">
        <v>1120</v>
      </c>
      <c r="M43" s="136">
        <v>62626</v>
      </c>
      <c r="N43" s="136" t="s">
        <v>89</v>
      </c>
      <c r="O43" s="140">
        <v>0</v>
      </c>
      <c r="P43" s="141"/>
      <c r="Q43" s="140">
        <v>0</v>
      </c>
      <c r="R43" s="140">
        <v>0</v>
      </c>
      <c r="S43" s="140">
        <v>0</v>
      </c>
      <c r="T43" s="136">
        <f t="shared" si="6"/>
        <v>2</v>
      </c>
      <c r="U43" s="142">
        <v>0</v>
      </c>
      <c r="V43" s="85">
        <v>0</v>
      </c>
      <c r="W43" s="85">
        <v>0</v>
      </c>
      <c r="X43" s="142">
        <f t="shared" si="2"/>
        <v>0</v>
      </c>
      <c r="Y43" s="143">
        <f t="shared" si="7"/>
        <v>0</v>
      </c>
      <c r="Z43" s="144">
        <v>0</v>
      </c>
      <c r="AA43" s="143">
        <f t="shared" si="3"/>
        <v>0</v>
      </c>
      <c r="AB43" s="71"/>
      <c r="AC43" s="71"/>
      <c r="AD43" s="71"/>
    </row>
    <row r="44" spans="1:30" s="74" customFormat="1" hidden="1" x14ac:dyDescent="0.2">
      <c r="A44" s="148">
        <f t="shared" si="4"/>
        <v>35</v>
      </c>
      <c r="B44" s="136" t="s">
        <v>19</v>
      </c>
      <c r="C44" s="136" t="s">
        <v>26</v>
      </c>
      <c r="D44" s="138" t="s">
        <v>1121</v>
      </c>
      <c r="E44" s="138" t="s">
        <v>1122</v>
      </c>
      <c r="F44" s="136" t="s">
        <v>1123</v>
      </c>
      <c r="G44" s="136" t="s">
        <v>1124</v>
      </c>
      <c r="H44" s="136" t="s">
        <v>1125</v>
      </c>
      <c r="I44" s="136"/>
      <c r="J44" s="136" t="s">
        <v>1126</v>
      </c>
      <c r="K44" s="136" t="s">
        <v>1119</v>
      </c>
      <c r="L44" s="136" t="s">
        <v>1120</v>
      </c>
      <c r="M44" s="136">
        <v>62626</v>
      </c>
      <c r="N44" s="136" t="s">
        <v>89</v>
      </c>
      <c r="O44" s="140">
        <v>0</v>
      </c>
      <c r="P44" s="141"/>
      <c r="Q44" s="140">
        <v>0</v>
      </c>
      <c r="R44" s="140">
        <v>0</v>
      </c>
      <c r="S44" s="140">
        <v>0</v>
      </c>
      <c r="T44" s="136">
        <f t="shared" si="6"/>
        <v>4</v>
      </c>
      <c r="U44" s="142">
        <v>0</v>
      </c>
      <c r="V44" s="85">
        <v>0</v>
      </c>
      <c r="W44" s="85">
        <v>0</v>
      </c>
      <c r="X44" s="142">
        <f t="shared" si="2"/>
        <v>0</v>
      </c>
      <c r="Y44" s="143">
        <f t="shared" si="7"/>
        <v>0</v>
      </c>
      <c r="Z44" s="144">
        <v>0</v>
      </c>
      <c r="AA44" s="143">
        <f t="shared" si="3"/>
        <v>0</v>
      </c>
      <c r="AB44" s="71"/>
      <c r="AC44" s="71"/>
      <c r="AD44" s="71"/>
    </row>
    <row r="45" spans="1:30" s="74" customFormat="1" x14ac:dyDescent="0.2">
      <c r="A45" s="148">
        <f t="shared" si="4"/>
        <v>36</v>
      </c>
      <c r="B45" s="136" t="s">
        <v>29</v>
      </c>
      <c r="C45" s="136" t="s">
        <v>26</v>
      </c>
      <c r="D45" s="138" t="s">
        <v>874</v>
      </c>
      <c r="E45" s="138" t="s">
        <v>872</v>
      </c>
      <c r="F45" s="136" t="s">
        <v>873</v>
      </c>
      <c r="G45" s="136"/>
      <c r="H45" s="136"/>
      <c r="I45" s="136"/>
      <c r="J45" s="136" t="s">
        <v>83</v>
      </c>
      <c r="K45" s="136" t="s">
        <v>84</v>
      </c>
      <c r="L45" s="136" t="s">
        <v>85</v>
      </c>
      <c r="M45" s="136" t="s">
        <v>86</v>
      </c>
      <c r="N45" s="136" t="s">
        <v>87</v>
      </c>
      <c r="O45" s="140">
        <v>1</v>
      </c>
      <c r="P45" s="141" t="s">
        <v>470</v>
      </c>
      <c r="Q45" s="140">
        <v>1</v>
      </c>
      <c r="R45" s="140">
        <v>1</v>
      </c>
      <c r="S45" s="140">
        <v>1</v>
      </c>
      <c r="T45" s="136">
        <f t="shared" si="6"/>
        <v>2</v>
      </c>
      <c r="U45" s="142">
        <v>1</v>
      </c>
      <c r="V45" s="85">
        <v>1</v>
      </c>
      <c r="W45" s="85">
        <v>1</v>
      </c>
      <c r="X45" s="142">
        <f t="shared" si="2"/>
        <v>1</v>
      </c>
      <c r="Y45" s="143">
        <f t="shared" si="7"/>
        <v>2</v>
      </c>
      <c r="Z45" s="144">
        <v>1</v>
      </c>
      <c r="AA45" s="143">
        <f t="shared" si="3"/>
        <v>2</v>
      </c>
      <c r="AB45" s="71"/>
      <c r="AC45" s="71"/>
      <c r="AD45" s="71"/>
    </row>
    <row r="46" spans="1:30" s="74" customFormat="1" x14ac:dyDescent="0.2">
      <c r="A46" s="148">
        <f t="shared" si="4"/>
        <v>37</v>
      </c>
      <c r="B46" s="136" t="s">
        <v>29</v>
      </c>
      <c r="C46" s="136" t="s">
        <v>26</v>
      </c>
      <c r="D46" s="138" t="s">
        <v>875</v>
      </c>
      <c r="E46" s="138" t="s">
        <v>875</v>
      </c>
      <c r="F46" s="136"/>
      <c r="G46" s="136"/>
      <c r="H46" s="136"/>
      <c r="I46" s="136"/>
      <c r="J46" s="136" t="s">
        <v>83</v>
      </c>
      <c r="K46" s="136" t="s">
        <v>84</v>
      </c>
      <c r="L46" s="136" t="s">
        <v>85</v>
      </c>
      <c r="M46" s="136" t="s">
        <v>86</v>
      </c>
      <c r="N46" s="136" t="s">
        <v>87</v>
      </c>
      <c r="O46" s="140">
        <v>1</v>
      </c>
      <c r="P46" s="141" t="s">
        <v>470</v>
      </c>
      <c r="Q46" s="140">
        <v>1</v>
      </c>
      <c r="R46" s="140">
        <v>1</v>
      </c>
      <c r="S46" s="140">
        <v>1</v>
      </c>
      <c r="T46" s="136">
        <f t="shared" si="6"/>
        <v>1</v>
      </c>
      <c r="U46" s="142">
        <v>1</v>
      </c>
      <c r="V46" s="85">
        <v>1</v>
      </c>
      <c r="W46" s="85">
        <v>1</v>
      </c>
      <c r="X46" s="142">
        <f t="shared" si="2"/>
        <v>1</v>
      </c>
      <c r="Y46" s="143">
        <f t="shared" si="7"/>
        <v>1</v>
      </c>
      <c r="Z46" s="144">
        <v>1</v>
      </c>
      <c r="AA46" s="143">
        <f t="shared" si="3"/>
        <v>1</v>
      </c>
      <c r="AB46" s="71"/>
      <c r="AC46" s="71" t="s">
        <v>1165</v>
      </c>
      <c r="AD46" s="71"/>
    </row>
    <row r="47" spans="1:30" s="74" customFormat="1" x14ac:dyDescent="0.2">
      <c r="A47" s="148">
        <f t="shared" si="4"/>
        <v>38</v>
      </c>
      <c r="B47" s="136" t="s">
        <v>29</v>
      </c>
      <c r="C47" s="136" t="s">
        <v>26</v>
      </c>
      <c r="D47" s="138" t="s">
        <v>876</v>
      </c>
      <c r="E47" s="136" t="s">
        <v>876</v>
      </c>
      <c r="F47" s="136"/>
      <c r="G47" s="136"/>
      <c r="H47" s="136"/>
      <c r="I47" s="136"/>
      <c r="J47" s="136" t="s">
        <v>1030</v>
      </c>
      <c r="K47" s="136" t="s">
        <v>84</v>
      </c>
      <c r="L47" s="136" t="s">
        <v>85</v>
      </c>
      <c r="M47" s="136" t="s">
        <v>1031</v>
      </c>
      <c r="N47" s="136" t="s">
        <v>87</v>
      </c>
      <c r="O47" s="140">
        <v>1</v>
      </c>
      <c r="P47" s="141" t="s">
        <v>470</v>
      </c>
      <c r="Q47" s="140">
        <v>0</v>
      </c>
      <c r="R47" s="140">
        <v>1</v>
      </c>
      <c r="S47" s="140">
        <v>1</v>
      </c>
      <c r="T47" s="136">
        <f t="shared" si="6"/>
        <v>1</v>
      </c>
      <c r="U47" s="142">
        <v>1</v>
      </c>
      <c r="V47" s="85">
        <v>0</v>
      </c>
      <c r="W47" s="85">
        <v>1</v>
      </c>
      <c r="X47" s="142">
        <f t="shared" si="2"/>
        <v>1</v>
      </c>
      <c r="Y47" s="143">
        <f t="shared" si="7"/>
        <v>1</v>
      </c>
      <c r="Z47" s="144">
        <v>1</v>
      </c>
      <c r="AA47" s="143">
        <f t="shared" si="3"/>
        <v>1</v>
      </c>
      <c r="AB47" s="71"/>
      <c r="AC47" s="71"/>
      <c r="AD47" s="71"/>
    </row>
    <row r="48" spans="1:30" s="74" customFormat="1" x14ac:dyDescent="0.2">
      <c r="A48" s="148">
        <f t="shared" si="4"/>
        <v>39</v>
      </c>
      <c r="B48" s="136" t="s">
        <v>29</v>
      </c>
      <c r="C48" s="136" t="s">
        <v>26</v>
      </c>
      <c r="D48" s="138" t="s">
        <v>879</v>
      </c>
      <c r="E48" s="138" t="s">
        <v>877</v>
      </c>
      <c r="F48" s="136" t="s">
        <v>878</v>
      </c>
      <c r="G48" s="136"/>
      <c r="H48" s="136"/>
      <c r="I48" s="136"/>
      <c r="J48" s="136" t="s">
        <v>1043</v>
      </c>
      <c r="K48" s="136" t="s">
        <v>96</v>
      </c>
      <c r="L48" s="136" t="s">
        <v>85</v>
      </c>
      <c r="M48" s="136" t="s">
        <v>559</v>
      </c>
      <c r="N48" s="136" t="s">
        <v>87</v>
      </c>
      <c r="O48" s="140">
        <v>1</v>
      </c>
      <c r="P48" s="141" t="s">
        <v>470</v>
      </c>
      <c r="Q48" s="140">
        <v>1</v>
      </c>
      <c r="R48" s="140">
        <v>1</v>
      </c>
      <c r="S48" s="140">
        <v>1</v>
      </c>
      <c r="T48" s="136">
        <f t="shared" si="6"/>
        <v>2</v>
      </c>
      <c r="U48" s="142">
        <v>1</v>
      </c>
      <c r="V48" s="85">
        <v>1</v>
      </c>
      <c r="W48" s="85">
        <v>1</v>
      </c>
      <c r="X48" s="142">
        <f t="shared" si="2"/>
        <v>1</v>
      </c>
      <c r="Y48" s="143">
        <f t="shared" si="7"/>
        <v>2</v>
      </c>
      <c r="Z48" s="144">
        <v>1</v>
      </c>
      <c r="AA48" s="143">
        <f t="shared" si="3"/>
        <v>2</v>
      </c>
      <c r="AB48" s="71"/>
      <c r="AC48" s="71" t="s">
        <v>1178</v>
      </c>
      <c r="AD48" s="71"/>
    </row>
    <row r="49" spans="1:30" s="74" customFormat="1" x14ac:dyDescent="0.2">
      <c r="A49" s="148">
        <f t="shared" si="4"/>
        <v>40</v>
      </c>
      <c r="B49" s="136" t="s">
        <v>29</v>
      </c>
      <c r="C49" s="136" t="s">
        <v>26</v>
      </c>
      <c r="D49" s="138" t="s">
        <v>882</v>
      </c>
      <c r="E49" s="138" t="s">
        <v>880</v>
      </c>
      <c r="F49" s="136" t="s">
        <v>881</v>
      </c>
      <c r="G49" s="136"/>
      <c r="H49" s="136"/>
      <c r="I49" s="136"/>
      <c r="J49" s="136" t="s">
        <v>1007</v>
      </c>
      <c r="K49" s="136" t="s">
        <v>84</v>
      </c>
      <c r="L49" s="136" t="s">
        <v>85</v>
      </c>
      <c r="M49" s="136" t="s">
        <v>375</v>
      </c>
      <c r="N49" s="136" t="s">
        <v>87</v>
      </c>
      <c r="O49" s="140">
        <v>1</v>
      </c>
      <c r="P49" s="141" t="s">
        <v>1192</v>
      </c>
      <c r="Q49" s="140">
        <v>0</v>
      </c>
      <c r="R49" s="140">
        <v>0</v>
      </c>
      <c r="S49" s="140">
        <v>0</v>
      </c>
      <c r="T49" s="136">
        <f t="shared" si="6"/>
        <v>2</v>
      </c>
      <c r="U49" s="142">
        <v>0.5</v>
      </c>
      <c r="V49" s="85">
        <v>1</v>
      </c>
      <c r="W49" s="85">
        <v>1</v>
      </c>
      <c r="X49" s="142">
        <f t="shared" si="2"/>
        <v>1</v>
      </c>
      <c r="Y49" s="143">
        <f t="shared" si="7"/>
        <v>2</v>
      </c>
      <c r="Z49" s="144">
        <v>0</v>
      </c>
      <c r="AA49" s="143">
        <f t="shared" si="3"/>
        <v>0</v>
      </c>
      <c r="AB49" s="71"/>
      <c r="AC49" s="71"/>
      <c r="AD49" s="71"/>
    </row>
    <row r="50" spans="1:30" s="74" customFormat="1" x14ac:dyDescent="0.2">
      <c r="A50" s="148">
        <f t="shared" si="4"/>
        <v>41</v>
      </c>
      <c r="B50" s="136" t="s">
        <v>29</v>
      </c>
      <c r="C50" s="136" t="s">
        <v>26</v>
      </c>
      <c r="D50" s="138" t="s">
        <v>885</v>
      </c>
      <c r="E50" s="138" t="s">
        <v>883</v>
      </c>
      <c r="F50" s="136" t="s">
        <v>884</v>
      </c>
      <c r="G50" s="136"/>
      <c r="H50" s="136"/>
      <c r="I50" s="136"/>
      <c r="J50" s="136" t="s">
        <v>1044</v>
      </c>
      <c r="K50" s="136" t="s">
        <v>84</v>
      </c>
      <c r="L50" s="136" t="s">
        <v>85</v>
      </c>
      <c r="M50" s="136" t="s">
        <v>561</v>
      </c>
      <c r="N50" s="136" t="s">
        <v>87</v>
      </c>
      <c r="O50" s="140">
        <v>1</v>
      </c>
      <c r="P50" s="141"/>
      <c r="Q50" s="140">
        <v>0</v>
      </c>
      <c r="R50" s="140">
        <v>0</v>
      </c>
      <c r="S50" s="140">
        <v>0</v>
      </c>
      <c r="T50" s="136">
        <f t="shared" si="6"/>
        <v>2</v>
      </c>
      <c r="U50" s="142">
        <v>0.5</v>
      </c>
      <c r="V50" s="85">
        <v>1</v>
      </c>
      <c r="W50" s="85">
        <v>1</v>
      </c>
      <c r="X50" s="142">
        <f t="shared" si="2"/>
        <v>1</v>
      </c>
      <c r="Y50" s="143">
        <f t="shared" si="7"/>
        <v>2</v>
      </c>
      <c r="Z50" s="144">
        <v>0</v>
      </c>
      <c r="AA50" s="143">
        <f t="shared" si="3"/>
        <v>0</v>
      </c>
      <c r="AB50" s="71"/>
      <c r="AC50" s="71"/>
      <c r="AD50" s="71"/>
    </row>
    <row r="51" spans="1:30" s="74" customFormat="1" hidden="1" x14ac:dyDescent="0.2">
      <c r="A51" s="148">
        <f t="shared" si="4"/>
        <v>42</v>
      </c>
      <c r="B51" s="136" t="s">
        <v>29</v>
      </c>
      <c r="C51" s="136" t="s">
        <v>26</v>
      </c>
      <c r="D51" s="138" t="s">
        <v>886</v>
      </c>
      <c r="E51" s="138" t="s">
        <v>886</v>
      </c>
      <c r="F51" s="136"/>
      <c r="G51" s="136"/>
      <c r="H51" s="136"/>
      <c r="I51" s="136"/>
      <c r="J51" s="136" t="s">
        <v>1110</v>
      </c>
      <c r="K51" s="136" t="s">
        <v>96</v>
      </c>
      <c r="L51" s="136" t="s">
        <v>85</v>
      </c>
      <c r="M51" s="136" t="s">
        <v>1111</v>
      </c>
      <c r="N51" s="136" t="s">
        <v>87</v>
      </c>
      <c r="O51" s="140">
        <v>0</v>
      </c>
      <c r="P51" s="141"/>
      <c r="Q51" s="140">
        <v>0</v>
      </c>
      <c r="R51" s="140">
        <v>0</v>
      </c>
      <c r="S51" s="140">
        <v>0</v>
      </c>
      <c r="T51" s="136">
        <f t="shared" si="6"/>
        <v>1</v>
      </c>
      <c r="U51" s="142">
        <v>0.5</v>
      </c>
      <c r="V51" s="85">
        <v>0</v>
      </c>
      <c r="W51" s="85">
        <v>0</v>
      </c>
      <c r="X51" s="142">
        <f t="shared" si="2"/>
        <v>0</v>
      </c>
      <c r="Y51" s="143">
        <f t="shared" si="7"/>
        <v>0</v>
      </c>
      <c r="Z51" s="144">
        <v>0</v>
      </c>
      <c r="AA51" s="143">
        <f t="shared" si="3"/>
        <v>0</v>
      </c>
      <c r="AB51" s="71"/>
      <c r="AC51" s="71"/>
      <c r="AD51" s="71"/>
    </row>
    <row r="52" spans="1:30" s="74" customFormat="1" hidden="1" x14ac:dyDescent="0.2">
      <c r="A52" s="148">
        <f t="shared" si="4"/>
        <v>43</v>
      </c>
      <c r="B52" s="136" t="s">
        <v>29</v>
      </c>
      <c r="C52" s="136" t="s">
        <v>26</v>
      </c>
      <c r="D52" s="138" t="s">
        <v>889</v>
      </c>
      <c r="E52" s="138" t="s">
        <v>887</v>
      </c>
      <c r="F52" s="136" t="s">
        <v>888</v>
      </c>
      <c r="G52" s="136"/>
      <c r="H52" s="136"/>
      <c r="I52" s="136"/>
      <c r="J52" s="136" t="s">
        <v>587</v>
      </c>
      <c r="K52" s="136" t="s">
        <v>588</v>
      </c>
      <c r="L52" s="136" t="s">
        <v>85</v>
      </c>
      <c r="M52" s="136" t="s">
        <v>589</v>
      </c>
      <c r="N52" s="136" t="s">
        <v>87</v>
      </c>
      <c r="O52" s="140">
        <v>1</v>
      </c>
      <c r="P52" s="141"/>
      <c r="Q52" s="140">
        <v>0</v>
      </c>
      <c r="R52" s="140">
        <v>0</v>
      </c>
      <c r="S52" s="140">
        <v>0</v>
      </c>
      <c r="T52" s="136">
        <f t="shared" si="6"/>
        <v>2</v>
      </c>
      <c r="U52" s="142">
        <v>0</v>
      </c>
      <c r="V52" s="85">
        <v>0</v>
      </c>
      <c r="W52" s="85">
        <v>0</v>
      </c>
      <c r="X52" s="142">
        <f t="shared" si="2"/>
        <v>0</v>
      </c>
      <c r="Y52" s="143">
        <f t="shared" si="7"/>
        <v>0</v>
      </c>
      <c r="Z52" s="144">
        <v>0</v>
      </c>
      <c r="AA52" s="143">
        <f t="shared" si="3"/>
        <v>0</v>
      </c>
      <c r="AB52" s="71"/>
      <c r="AC52" s="71"/>
      <c r="AD52" s="71"/>
    </row>
    <row r="53" spans="1:30" s="74" customFormat="1" hidden="1" x14ac:dyDescent="0.2">
      <c r="A53" s="148">
        <f t="shared" si="4"/>
        <v>44</v>
      </c>
      <c r="B53" s="136" t="s">
        <v>29</v>
      </c>
      <c r="C53" s="136" t="s">
        <v>26</v>
      </c>
      <c r="D53" s="138" t="str">
        <f t="shared" si="5"/>
        <v>Ms. Sakar Jaffer and Ms. Shirin Manji</v>
      </c>
      <c r="E53" s="138" t="s">
        <v>1021</v>
      </c>
      <c r="F53" s="136" t="s">
        <v>1022</v>
      </c>
      <c r="G53" s="136"/>
      <c r="H53" s="136"/>
      <c r="I53" s="136"/>
      <c r="J53" s="136" t="s">
        <v>1112</v>
      </c>
      <c r="K53" s="136" t="s">
        <v>96</v>
      </c>
      <c r="L53" s="136" t="s">
        <v>85</v>
      </c>
      <c r="M53" s="136" t="s">
        <v>1113</v>
      </c>
      <c r="N53" s="136" t="s">
        <v>87</v>
      </c>
      <c r="O53" s="140">
        <v>0</v>
      </c>
      <c r="P53" s="141"/>
      <c r="Q53" s="140">
        <v>0</v>
      </c>
      <c r="R53" s="140">
        <v>0</v>
      </c>
      <c r="S53" s="140">
        <v>0</v>
      </c>
      <c r="T53" s="136">
        <f t="shared" si="6"/>
        <v>2</v>
      </c>
      <c r="U53" s="142">
        <v>0</v>
      </c>
      <c r="V53" s="85">
        <v>0</v>
      </c>
      <c r="W53" s="85">
        <v>0</v>
      </c>
      <c r="X53" s="142">
        <f t="shared" si="2"/>
        <v>0</v>
      </c>
      <c r="Y53" s="143">
        <f t="shared" si="7"/>
        <v>0</v>
      </c>
      <c r="Z53" s="144">
        <v>0</v>
      </c>
      <c r="AA53" s="143">
        <f t="shared" si="3"/>
        <v>0</v>
      </c>
      <c r="AB53" s="71"/>
      <c r="AC53" s="71"/>
      <c r="AD53" s="71"/>
    </row>
    <row r="54" spans="1:30" s="74" customFormat="1" x14ac:dyDescent="0.2">
      <c r="A54" s="148">
        <f t="shared" si="4"/>
        <v>45</v>
      </c>
      <c r="B54" s="136" t="s">
        <v>29</v>
      </c>
      <c r="C54" s="136" t="s">
        <v>26</v>
      </c>
      <c r="D54" s="151" t="s">
        <v>1141</v>
      </c>
      <c r="E54" s="138" t="s">
        <v>890</v>
      </c>
      <c r="F54" s="136"/>
      <c r="G54" s="136" t="s">
        <v>245</v>
      </c>
      <c r="H54" s="136"/>
      <c r="I54" s="136"/>
      <c r="J54" s="136" t="s">
        <v>583</v>
      </c>
      <c r="K54" s="136" t="s">
        <v>84</v>
      </c>
      <c r="L54" s="136" t="s">
        <v>85</v>
      </c>
      <c r="M54" s="136" t="s">
        <v>584</v>
      </c>
      <c r="N54" s="136" t="s">
        <v>87</v>
      </c>
      <c r="O54" s="140">
        <v>1</v>
      </c>
      <c r="P54" s="141" t="s">
        <v>1193</v>
      </c>
      <c r="Q54" s="140">
        <v>0</v>
      </c>
      <c r="R54" s="140">
        <v>0</v>
      </c>
      <c r="S54" s="140">
        <v>0</v>
      </c>
      <c r="T54" s="136">
        <f t="shared" si="6"/>
        <v>2</v>
      </c>
      <c r="U54" s="142">
        <v>0.5</v>
      </c>
      <c r="V54" s="85">
        <v>1</v>
      </c>
      <c r="W54" s="85">
        <v>1</v>
      </c>
      <c r="X54" s="142">
        <f t="shared" si="2"/>
        <v>1</v>
      </c>
      <c r="Y54" s="143">
        <f t="shared" si="7"/>
        <v>2</v>
      </c>
      <c r="Z54" s="144">
        <v>0</v>
      </c>
      <c r="AA54" s="143">
        <f t="shared" si="3"/>
        <v>0</v>
      </c>
      <c r="AB54" s="71"/>
      <c r="AC54" s="71"/>
      <c r="AD54" s="71"/>
    </row>
    <row r="55" spans="1:30" s="74" customFormat="1" hidden="1" x14ac:dyDescent="0.2">
      <c r="A55" s="148">
        <f t="shared" si="4"/>
        <v>46</v>
      </c>
      <c r="B55" s="136" t="s">
        <v>29</v>
      </c>
      <c r="C55" s="136" t="s">
        <v>26</v>
      </c>
      <c r="D55" s="138" t="s">
        <v>891</v>
      </c>
      <c r="E55" s="138" t="s">
        <v>891</v>
      </c>
      <c r="F55" s="136"/>
      <c r="G55" s="136"/>
      <c r="H55" s="136"/>
      <c r="I55" s="136"/>
      <c r="J55" s="136" t="s">
        <v>241</v>
      </c>
      <c r="K55" s="136"/>
      <c r="L55" s="136" t="s">
        <v>242</v>
      </c>
      <c r="M55" s="136">
        <v>11471</v>
      </c>
      <c r="N55" s="136" t="s">
        <v>243</v>
      </c>
      <c r="O55" s="140">
        <v>0</v>
      </c>
      <c r="P55" s="141"/>
      <c r="Q55" s="140">
        <v>0</v>
      </c>
      <c r="R55" s="140">
        <v>0</v>
      </c>
      <c r="S55" s="140">
        <v>0</v>
      </c>
      <c r="T55" s="136">
        <f t="shared" si="6"/>
        <v>1</v>
      </c>
      <c r="U55" s="142">
        <v>0.5</v>
      </c>
      <c r="V55" s="85">
        <v>0</v>
      </c>
      <c r="W55" s="85">
        <v>0</v>
      </c>
      <c r="X55" s="142">
        <f t="shared" si="2"/>
        <v>0</v>
      </c>
      <c r="Y55" s="143">
        <f t="shared" si="7"/>
        <v>0</v>
      </c>
      <c r="Z55" s="144">
        <v>0</v>
      </c>
      <c r="AA55" s="143">
        <f t="shared" si="3"/>
        <v>0</v>
      </c>
      <c r="AB55" s="71"/>
      <c r="AC55" s="71"/>
      <c r="AD55" s="71"/>
    </row>
    <row r="56" spans="1:30" s="74" customFormat="1" x14ac:dyDescent="0.2">
      <c r="A56" s="148">
        <f t="shared" si="4"/>
        <v>47</v>
      </c>
      <c r="B56" s="136" t="s">
        <v>29</v>
      </c>
      <c r="C56" s="136" t="s">
        <v>26</v>
      </c>
      <c r="D56" s="138" t="s">
        <v>894</v>
      </c>
      <c r="E56" s="138" t="s">
        <v>892</v>
      </c>
      <c r="F56" s="136" t="s">
        <v>893</v>
      </c>
      <c r="G56" s="136" t="s">
        <v>36</v>
      </c>
      <c r="H56" s="136" t="s">
        <v>150</v>
      </c>
      <c r="I56" s="136"/>
      <c r="J56" s="136" t="s">
        <v>140</v>
      </c>
      <c r="K56" s="136" t="s">
        <v>141</v>
      </c>
      <c r="L56" s="136" t="s">
        <v>142</v>
      </c>
      <c r="M56" s="136" t="s">
        <v>143</v>
      </c>
      <c r="N56" s="136" t="s">
        <v>87</v>
      </c>
      <c r="O56" s="140">
        <v>1</v>
      </c>
      <c r="P56" s="141" t="s">
        <v>472</v>
      </c>
      <c r="Q56" s="140">
        <v>1</v>
      </c>
      <c r="R56" s="140">
        <v>1</v>
      </c>
      <c r="S56" s="140">
        <v>1</v>
      </c>
      <c r="T56" s="136">
        <f t="shared" si="6"/>
        <v>4</v>
      </c>
      <c r="U56" s="142">
        <v>1</v>
      </c>
      <c r="V56" s="85">
        <v>1</v>
      </c>
      <c r="W56" s="85">
        <v>1</v>
      </c>
      <c r="X56" s="142">
        <f t="shared" si="2"/>
        <v>1</v>
      </c>
      <c r="Y56" s="143">
        <f t="shared" si="7"/>
        <v>4</v>
      </c>
      <c r="Z56" s="144">
        <v>0</v>
      </c>
      <c r="AA56" s="143">
        <f t="shared" si="3"/>
        <v>0</v>
      </c>
      <c r="AB56" s="71"/>
      <c r="AC56" s="71"/>
      <c r="AD56" s="71"/>
    </row>
    <row r="57" spans="1:30" s="74" customFormat="1" hidden="1" x14ac:dyDescent="0.2">
      <c r="A57" s="148">
        <f t="shared" si="4"/>
        <v>48</v>
      </c>
      <c r="B57" s="136" t="s">
        <v>29</v>
      </c>
      <c r="C57" s="136" t="s">
        <v>26</v>
      </c>
      <c r="D57" s="138" t="str">
        <f t="shared" si="5"/>
        <v>Ms. Yasmin Moolani and Mr. Faheem Merchant</v>
      </c>
      <c r="E57" s="138" t="s">
        <v>1026</v>
      </c>
      <c r="F57" s="136" t="s">
        <v>1027</v>
      </c>
      <c r="G57" s="136"/>
      <c r="H57" s="136"/>
      <c r="I57" s="136"/>
      <c r="J57" s="136" t="s">
        <v>585</v>
      </c>
      <c r="K57" s="136" t="s">
        <v>1045</v>
      </c>
      <c r="L57" s="136" t="s">
        <v>223</v>
      </c>
      <c r="M57" s="136">
        <v>77025</v>
      </c>
      <c r="N57" s="136" t="s">
        <v>89</v>
      </c>
      <c r="O57" s="140">
        <v>1</v>
      </c>
      <c r="P57" s="141"/>
      <c r="Q57" s="140">
        <v>0</v>
      </c>
      <c r="R57" s="140">
        <v>0</v>
      </c>
      <c r="S57" s="140">
        <v>0</v>
      </c>
      <c r="T57" s="136">
        <f t="shared" si="6"/>
        <v>2</v>
      </c>
      <c r="U57" s="142">
        <v>0.5</v>
      </c>
      <c r="V57" s="85">
        <v>0</v>
      </c>
      <c r="W57" s="85">
        <v>0</v>
      </c>
      <c r="X57" s="142">
        <f t="shared" si="2"/>
        <v>0</v>
      </c>
      <c r="Y57" s="143">
        <f t="shared" si="7"/>
        <v>0</v>
      </c>
      <c r="Z57" s="144">
        <v>0</v>
      </c>
      <c r="AA57" s="143">
        <f t="shared" si="3"/>
        <v>0</v>
      </c>
      <c r="AB57" s="71"/>
      <c r="AC57" s="71"/>
      <c r="AD57" s="71"/>
    </row>
    <row r="58" spans="1:30" s="74" customFormat="1" hidden="1" x14ac:dyDescent="0.2">
      <c r="A58" s="148">
        <f t="shared" si="4"/>
        <v>49</v>
      </c>
      <c r="B58" s="136" t="s">
        <v>29</v>
      </c>
      <c r="C58" s="136" t="s">
        <v>26</v>
      </c>
      <c r="D58" s="138" t="s">
        <v>1047</v>
      </c>
      <c r="E58" s="138" t="s">
        <v>895</v>
      </c>
      <c r="F58" s="136" t="s">
        <v>896</v>
      </c>
      <c r="G58" s="136" t="s">
        <v>1046</v>
      </c>
      <c r="H58" s="136" t="s">
        <v>1048</v>
      </c>
      <c r="I58" s="136" t="s">
        <v>1049</v>
      </c>
      <c r="J58" s="136" t="s">
        <v>580</v>
      </c>
      <c r="K58" s="136" t="s">
        <v>1080</v>
      </c>
      <c r="L58" s="136" t="s">
        <v>515</v>
      </c>
      <c r="M58" s="136">
        <v>20194</v>
      </c>
      <c r="N58" s="136" t="s">
        <v>89</v>
      </c>
      <c r="O58" s="140">
        <v>1</v>
      </c>
      <c r="P58" s="141"/>
      <c r="Q58" s="140">
        <v>0</v>
      </c>
      <c r="R58" s="140">
        <v>0</v>
      </c>
      <c r="S58" s="140">
        <v>0</v>
      </c>
      <c r="T58" s="136">
        <f t="shared" si="6"/>
        <v>5</v>
      </c>
      <c r="U58" s="142">
        <v>0.5</v>
      </c>
      <c r="V58" s="85">
        <v>0</v>
      </c>
      <c r="W58" s="85">
        <v>0</v>
      </c>
      <c r="X58" s="142">
        <f t="shared" si="2"/>
        <v>0</v>
      </c>
      <c r="Y58" s="143">
        <f t="shared" si="7"/>
        <v>0</v>
      </c>
      <c r="Z58" s="144">
        <v>0</v>
      </c>
      <c r="AA58" s="143">
        <f t="shared" si="3"/>
        <v>0</v>
      </c>
      <c r="AB58" s="71"/>
      <c r="AC58" s="71"/>
      <c r="AD58" s="71"/>
    </row>
    <row r="59" spans="1:30" s="74" customFormat="1" hidden="1" x14ac:dyDescent="0.2">
      <c r="A59" s="148">
        <f t="shared" si="4"/>
        <v>50</v>
      </c>
      <c r="B59" s="136" t="s">
        <v>29</v>
      </c>
      <c r="C59" s="136" t="s">
        <v>26</v>
      </c>
      <c r="D59" s="138" t="s">
        <v>1050</v>
      </c>
      <c r="E59" s="138" t="s">
        <v>1024</v>
      </c>
      <c r="F59" s="138" t="s">
        <v>1023</v>
      </c>
      <c r="G59" s="136"/>
      <c r="H59" s="136"/>
      <c r="I59" s="136"/>
      <c r="J59" s="136" t="s">
        <v>1052</v>
      </c>
      <c r="K59" s="136" t="s">
        <v>96</v>
      </c>
      <c r="L59" s="136" t="s">
        <v>85</v>
      </c>
      <c r="M59" s="136" t="s">
        <v>579</v>
      </c>
      <c r="N59" s="136" t="s">
        <v>87</v>
      </c>
      <c r="O59" s="140">
        <v>1</v>
      </c>
      <c r="P59" s="141"/>
      <c r="Q59" s="140">
        <v>0</v>
      </c>
      <c r="R59" s="140">
        <v>0</v>
      </c>
      <c r="S59" s="140">
        <v>0</v>
      </c>
      <c r="T59" s="136">
        <f t="shared" si="6"/>
        <v>2</v>
      </c>
      <c r="U59" s="142">
        <v>0</v>
      </c>
      <c r="V59" s="85">
        <v>0</v>
      </c>
      <c r="W59" s="85">
        <v>0</v>
      </c>
      <c r="X59" s="142">
        <f t="shared" si="2"/>
        <v>0</v>
      </c>
      <c r="Y59" s="143">
        <f t="shared" si="7"/>
        <v>0</v>
      </c>
      <c r="Z59" s="144">
        <v>0</v>
      </c>
      <c r="AA59" s="143">
        <f t="shared" si="3"/>
        <v>0</v>
      </c>
      <c r="AB59" s="71"/>
      <c r="AC59" s="71"/>
      <c r="AD59" s="71"/>
    </row>
    <row r="60" spans="1:30" s="74" customFormat="1" hidden="1" x14ac:dyDescent="0.2">
      <c r="A60" s="148">
        <f t="shared" si="4"/>
        <v>51</v>
      </c>
      <c r="B60" s="136" t="s">
        <v>29</v>
      </c>
      <c r="C60" s="136" t="s">
        <v>26</v>
      </c>
      <c r="D60" s="138" t="s">
        <v>1051</v>
      </c>
      <c r="E60" s="138" t="s">
        <v>1025</v>
      </c>
      <c r="F60" s="136" t="s">
        <v>1034</v>
      </c>
      <c r="G60" s="136"/>
      <c r="H60" s="136"/>
      <c r="I60" s="136"/>
      <c r="J60" s="136" t="s">
        <v>574</v>
      </c>
      <c r="K60" s="136" t="s">
        <v>575</v>
      </c>
      <c r="L60" s="136" t="s">
        <v>576</v>
      </c>
      <c r="M60" s="153" t="s">
        <v>577</v>
      </c>
      <c r="N60" s="136" t="s">
        <v>89</v>
      </c>
      <c r="O60" s="140">
        <v>1</v>
      </c>
      <c r="P60" s="141"/>
      <c r="Q60" s="140">
        <v>0</v>
      </c>
      <c r="R60" s="140">
        <v>0</v>
      </c>
      <c r="S60" s="140">
        <v>0</v>
      </c>
      <c r="T60" s="136">
        <f t="shared" si="6"/>
        <v>2</v>
      </c>
      <c r="U60" s="142">
        <v>0</v>
      </c>
      <c r="V60" s="85">
        <v>0</v>
      </c>
      <c r="W60" s="85">
        <v>0</v>
      </c>
      <c r="X60" s="142">
        <f t="shared" si="2"/>
        <v>0</v>
      </c>
      <c r="Y60" s="143">
        <f t="shared" si="7"/>
        <v>0</v>
      </c>
      <c r="Z60" s="144">
        <v>0</v>
      </c>
      <c r="AA60" s="143">
        <f t="shared" si="3"/>
        <v>0</v>
      </c>
      <c r="AB60" s="71"/>
      <c r="AC60" s="71"/>
      <c r="AD60" s="71"/>
    </row>
    <row r="61" spans="1:30" s="74" customFormat="1" x14ac:dyDescent="0.2">
      <c r="A61" s="148">
        <f t="shared" si="4"/>
        <v>52</v>
      </c>
      <c r="B61" s="136" t="s">
        <v>29</v>
      </c>
      <c r="C61" s="136" t="s">
        <v>25</v>
      </c>
      <c r="D61" s="138" t="str">
        <f>+E61</f>
        <v>Ms. Ashraf Tymosz</v>
      </c>
      <c r="E61" s="138" t="s">
        <v>1017</v>
      </c>
      <c r="F61" s="136"/>
      <c r="G61" s="136"/>
      <c r="H61" s="136"/>
      <c r="I61" s="136"/>
      <c r="J61" s="136" t="s">
        <v>572</v>
      </c>
      <c r="K61" s="136" t="s">
        <v>1014</v>
      </c>
      <c r="L61" s="136" t="s">
        <v>108</v>
      </c>
      <c r="M61" s="136">
        <v>33321</v>
      </c>
      <c r="N61" s="136" t="s">
        <v>89</v>
      </c>
      <c r="O61" s="140">
        <v>1</v>
      </c>
      <c r="P61" s="141"/>
      <c r="Q61" s="140">
        <v>0</v>
      </c>
      <c r="R61" s="140">
        <v>0</v>
      </c>
      <c r="S61" s="140">
        <v>0</v>
      </c>
      <c r="T61" s="136">
        <f t="shared" si="6"/>
        <v>1</v>
      </c>
      <c r="U61" s="142">
        <v>0</v>
      </c>
      <c r="V61" s="85">
        <v>1</v>
      </c>
      <c r="W61" s="85">
        <v>1</v>
      </c>
      <c r="X61" s="142">
        <f t="shared" si="2"/>
        <v>1</v>
      </c>
      <c r="Y61" s="143">
        <f t="shared" si="7"/>
        <v>1</v>
      </c>
      <c r="Z61" s="144">
        <v>0</v>
      </c>
      <c r="AA61" s="143">
        <f t="shared" si="3"/>
        <v>0</v>
      </c>
      <c r="AB61" s="71"/>
      <c r="AC61" s="71"/>
      <c r="AD61" s="71"/>
    </row>
    <row r="62" spans="1:30" s="74" customFormat="1" hidden="1" x14ac:dyDescent="0.2">
      <c r="A62" s="148">
        <f t="shared" si="4"/>
        <v>53</v>
      </c>
      <c r="B62" s="136" t="s">
        <v>29</v>
      </c>
      <c r="C62" s="136" t="s">
        <v>26</v>
      </c>
      <c r="D62" s="138" t="s">
        <v>1053</v>
      </c>
      <c r="E62" s="138" t="s">
        <v>1019</v>
      </c>
      <c r="F62" s="136" t="s">
        <v>1018</v>
      </c>
      <c r="G62" s="136"/>
      <c r="H62" s="136"/>
      <c r="I62" s="136"/>
      <c r="J62" s="136" t="s">
        <v>1054</v>
      </c>
      <c r="K62" s="136" t="s">
        <v>570</v>
      </c>
      <c r="L62" s="136" t="s">
        <v>85</v>
      </c>
      <c r="M62" s="136" t="s">
        <v>571</v>
      </c>
      <c r="N62" s="136" t="s">
        <v>89</v>
      </c>
      <c r="O62" s="140">
        <v>1</v>
      </c>
      <c r="P62" s="141"/>
      <c r="Q62" s="140">
        <v>0</v>
      </c>
      <c r="R62" s="140">
        <v>0</v>
      </c>
      <c r="S62" s="140">
        <v>0</v>
      </c>
      <c r="T62" s="136">
        <f t="shared" si="6"/>
        <v>2</v>
      </c>
      <c r="U62" s="142">
        <v>0</v>
      </c>
      <c r="V62" s="85">
        <v>0</v>
      </c>
      <c r="W62" s="85">
        <v>0</v>
      </c>
      <c r="X62" s="142">
        <f t="shared" si="2"/>
        <v>0</v>
      </c>
      <c r="Y62" s="143">
        <f t="shared" si="7"/>
        <v>0</v>
      </c>
      <c r="Z62" s="144">
        <v>0</v>
      </c>
      <c r="AA62" s="143">
        <f t="shared" si="3"/>
        <v>0</v>
      </c>
      <c r="AB62" s="71"/>
      <c r="AC62" s="71"/>
      <c r="AD62" s="71"/>
    </row>
    <row r="63" spans="1:30" s="74" customFormat="1" x14ac:dyDescent="0.2">
      <c r="A63" s="148">
        <f t="shared" si="4"/>
        <v>54</v>
      </c>
      <c r="B63" s="136" t="s">
        <v>38</v>
      </c>
      <c r="C63" s="136" t="s">
        <v>25</v>
      </c>
      <c r="D63" s="138" t="s">
        <v>899</v>
      </c>
      <c r="E63" s="138" t="s">
        <v>897</v>
      </c>
      <c r="F63" s="136" t="s">
        <v>898</v>
      </c>
      <c r="G63" s="136"/>
      <c r="H63" s="136"/>
      <c r="I63" s="136"/>
      <c r="J63" s="136" t="s">
        <v>1008</v>
      </c>
      <c r="K63" s="136" t="s">
        <v>113</v>
      </c>
      <c r="L63" s="136" t="s">
        <v>108</v>
      </c>
      <c r="M63" s="136">
        <v>33498</v>
      </c>
      <c r="N63" s="136" t="s">
        <v>89</v>
      </c>
      <c r="O63" s="140">
        <v>1</v>
      </c>
      <c r="P63" s="141" t="s">
        <v>470</v>
      </c>
      <c r="Q63" s="140">
        <v>0</v>
      </c>
      <c r="R63" s="140">
        <v>1</v>
      </c>
      <c r="S63" s="140">
        <v>1</v>
      </c>
      <c r="T63" s="136">
        <f t="shared" si="6"/>
        <v>2</v>
      </c>
      <c r="U63" s="142">
        <v>1</v>
      </c>
      <c r="V63" s="85">
        <v>1</v>
      </c>
      <c r="W63" s="85">
        <v>1</v>
      </c>
      <c r="X63" s="142">
        <f t="shared" si="2"/>
        <v>1</v>
      </c>
      <c r="Y63" s="143">
        <f t="shared" si="7"/>
        <v>2</v>
      </c>
      <c r="Z63" s="144">
        <v>1</v>
      </c>
      <c r="AA63" s="143">
        <f t="shared" si="3"/>
        <v>2</v>
      </c>
      <c r="AB63" s="71"/>
      <c r="AC63" s="71"/>
      <c r="AD63" s="71"/>
    </row>
    <row r="64" spans="1:30" s="74" customFormat="1" x14ac:dyDescent="0.2">
      <c r="A64" s="148">
        <f t="shared" si="4"/>
        <v>55</v>
      </c>
      <c r="B64" s="136" t="s">
        <v>62</v>
      </c>
      <c r="C64" s="136" t="s">
        <v>26</v>
      </c>
      <c r="D64" s="138" t="str">
        <f t="shared" si="5"/>
        <v>Mr. Brendan Kling and Miss Jenna Habayeb</v>
      </c>
      <c r="E64" s="136" t="s">
        <v>900</v>
      </c>
      <c r="F64" s="136" t="s">
        <v>1195</v>
      </c>
      <c r="G64" s="136"/>
      <c r="H64" s="136"/>
      <c r="I64" s="136"/>
      <c r="J64" s="136" t="s">
        <v>1009</v>
      </c>
      <c r="K64" s="136" t="s">
        <v>102</v>
      </c>
      <c r="L64" s="136" t="s">
        <v>103</v>
      </c>
      <c r="M64" s="136">
        <v>90036</v>
      </c>
      <c r="N64" s="136" t="s">
        <v>89</v>
      </c>
      <c r="O64" s="140">
        <v>1</v>
      </c>
      <c r="P64" s="141" t="s">
        <v>470</v>
      </c>
      <c r="Q64" s="140">
        <v>1</v>
      </c>
      <c r="R64" s="140">
        <v>1</v>
      </c>
      <c r="S64" s="140">
        <v>1</v>
      </c>
      <c r="T64" s="136">
        <f t="shared" si="6"/>
        <v>2</v>
      </c>
      <c r="U64" s="142">
        <v>1</v>
      </c>
      <c r="V64" s="85">
        <v>1</v>
      </c>
      <c r="W64" s="85">
        <v>1</v>
      </c>
      <c r="X64" s="142">
        <f t="shared" si="2"/>
        <v>1</v>
      </c>
      <c r="Y64" s="143">
        <f t="shared" si="7"/>
        <v>2</v>
      </c>
      <c r="Z64" s="144">
        <v>0</v>
      </c>
      <c r="AA64" s="143">
        <f t="shared" si="3"/>
        <v>0</v>
      </c>
      <c r="AB64" s="71"/>
      <c r="AC64" s="71"/>
      <c r="AD64" s="71"/>
    </row>
    <row r="65" spans="1:30" s="74" customFormat="1" x14ac:dyDescent="0.2">
      <c r="A65" s="148">
        <f t="shared" si="4"/>
        <v>56</v>
      </c>
      <c r="B65" s="136" t="s">
        <v>38</v>
      </c>
      <c r="C65" s="136" t="s">
        <v>26</v>
      </c>
      <c r="D65" s="138" t="str">
        <f t="shared" si="5"/>
        <v>Ms. Sherri Belanger and Mr. Scott Floquet</v>
      </c>
      <c r="E65" s="138" t="s">
        <v>901</v>
      </c>
      <c r="F65" s="136" t="s">
        <v>902</v>
      </c>
      <c r="G65" s="136"/>
      <c r="H65" s="136"/>
      <c r="I65" s="136"/>
      <c r="J65" s="136" t="s">
        <v>1010</v>
      </c>
      <c r="K65" s="136" t="s">
        <v>102</v>
      </c>
      <c r="L65" s="136" t="s">
        <v>103</v>
      </c>
      <c r="M65" s="136">
        <v>90069</v>
      </c>
      <c r="N65" s="136" t="s">
        <v>89</v>
      </c>
      <c r="O65" s="140">
        <v>1</v>
      </c>
      <c r="P65" s="141" t="s">
        <v>470</v>
      </c>
      <c r="Q65" s="140">
        <v>0</v>
      </c>
      <c r="R65" s="140">
        <v>1</v>
      </c>
      <c r="S65" s="140">
        <v>1</v>
      </c>
      <c r="T65" s="136">
        <f t="shared" si="6"/>
        <v>2</v>
      </c>
      <c r="U65" s="142">
        <v>1</v>
      </c>
      <c r="V65" s="85">
        <v>1</v>
      </c>
      <c r="W65" s="85">
        <v>1</v>
      </c>
      <c r="X65" s="168">
        <v>0.5</v>
      </c>
      <c r="Y65" s="143">
        <f t="shared" si="7"/>
        <v>1</v>
      </c>
      <c r="Z65" s="144">
        <v>0</v>
      </c>
      <c r="AA65" s="143">
        <f t="shared" si="3"/>
        <v>0</v>
      </c>
      <c r="AB65" s="71"/>
      <c r="AC65" s="71"/>
      <c r="AD65" s="71"/>
    </row>
    <row r="66" spans="1:30" s="74" customFormat="1" ht="12.75" customHeight="1" x14ac:dyDescent="0.2">
      <c r="A66" s="148">
        <f t="shared" si="4"/>
        <v>57</v>
      </c>
      <c r="B66" s="136" t="s">
        <v>38</v>
      </c>
      <c r="C66" s="136" t="s">
        <v>26</v>
      </c>
      <c r="D66" s="138" t="str">
        <f t="shared" si="5"/>
        <v>Ms. Diem Brown and Mr. Sasan Solemani</v>
      </c>
      <c r="E66" s="138" t="s">
        <v>903</v>
      </c>
      <c r="F66" s="136" t="s">
        <v>904</v>
      </c>
      <c r="G66" s="136"/>
      <c r="H66" s="136"/>
      <c r="I66" s="136"/>
      <c r="J66" s="139" t="s">
        <v>1056</v>
      </c>
      <c r="K66" s="139" t="s">
        <v>1057</v>
      </c>
      <c r="L66" s="139" t="s">
        <v>1058</v>
      </c>
      <c r="M66" s="139" t="s">
        <v>1059</v>
      </c>
      <c r="N66" s="136" t="s">
        <v>89</v>
      </c>
      <c r="O66" s="140">
        <v>1</v>
      </c>
      <c r="P66" s="141" t="s">
        <v>470</v>
      </c>
      <c r="Q66" s="140">
        <v>1</v>
      </c>
      <c r="R66" s="140">
        <v>1</v>
      </c>
      <c r="S66" s="140">
        <v>1</v>
      </c>
      <c r="T66" s="136">
        <f t="shared" si="6"/>
        <v>2</v>
      </c>
      <c r="U66" s="142">
        <v>1</v>
      </c>
      <c r="V66" s="85">
        <v>1</v>
      </c>
      <c r="W66" s="85">
        <v>1</v>
      </c>
      <c r="X66" s="142">
        <f t="shared" si="2"/>
        <v>1</v>
      </c>
      <c r="Y66" s="143">
        <f t="shared" si="7"/>
        <v>2</v>
      </c>
      <c r="Z66" s="144">
        <v>0</v>
      </c>
      <c r="AA66" s="143">
        <f t="shared" si="3"/>
        <v>0</v>
      </c>
      <c r="AB66" s="136"/>
      <c r="AC66" s="136"/>
      <c r="AD66" s="136"/>
    </row>
    <row r="67" spans="1:30" s="74" customFormat="1" x14ac:dyDescent="0.2">
      <c r="A67" s="148">
        <f t="shared" si="4"/>
        <v>58</v>
      </c>
      <c r="B67" s="136" t="s">
        <v>38</v>
      </c>
      <c r="C67" s="136" t="s">
        <v>26</v>
      </c>
      <c r="D67" s="138" t="s">
        <v>905</v>
      </c>
      <c r="E67" s="138" t="s">
        <v>905</v>
      </c>
      <c r="F67" s="136"/>
      <c r="G67" s="136"/>
      <c r="H67" s="136"/>
      <c r="I67" s="136"/>
      <c r="J67" s="136" t="s">
        <v>1035</v>
      </c>
      <c r="K67" s="136" t="s">
        <v>88</v>
      </c>
      <c r="L67" s="136" t="s">
        <v>88</v>
      </c>
      <c r="M67" s="136">
        <v>10016</v>
      </c>
      <c r="N67" s="136" t="s">
        <v>89</v>
      </c>
      <c r="O67" s="140">
        <v>1</v>
      </c>
      <c r="P67" s="141" t="s">
        <v>472</v>
      </c>
      <c r="Q67" s="140">
        <v>1</v>
      </c>
      <c r="R67" s="140">
        <v>1</v>
      </c>
      <c r="S67" s="140">
        <v>1</v>
      </c>
      <c r="T67" s="136">
        <f t="shared" si="6"/>
        <v>1</v>
      </c>
      <c r="U67" s="142">
        <v>1</v>
      </c>
      <c r="V67" s="85">
        <v>1</v>
      </c>
      <c r="W67" s="85">
        <v>1</v>
      </c>
      <c r="X67" s="142">
        <f t="shared" si="2"/>
        <v>1</v>
      </c>
      <c r="Y67" s="143">
        <f t="shared" si="7"/>
        <v>1</v>
      </c>
      <c r="Z67" s="144">
        <v>0</v>
      </c>
      <c r="AA67" s="143">
        <f t="shared" si="3"/>
        <v>0</v>
      </c>
      <c r="AB67" s="71"/>
      <c r="AC67" s="71"/>
      <c r="AD67" s="71"/>
    </row>
    <row r="68" spans="1:30" s="74" customFormat="1" hidden="1" x14ac:dyDescent="0.2">
      <c r="A68" s="148">
        <f t="shared" si="4"/>
        <v>59</v>
      </c>
      <c r="B68" s="136" t="s">
        <v>38</v>
      </c>
      <c r="C68" s="136" t="s">
        <v>26</v>
      </c>
      <c r="D68" s="138" t="s">
        <v>908</v>
      </c>
      <c r="E68" s="138" t="s">
        <v>906</v>
      </c>
      <c r="F68" s="136" t="s">
        <v>907</v>
      </c>
      <c r="G68" s="136"/>
      <c r="H68" s="136"/>
      <c r="I68" s="136"/>
      <c r="J68" s="136" t="s">
        <v>1055</v>
      </c>
      <c r="K68" s="136" t="s">
        <v>88</v>
      </c>
      <c r="L68" s="136" t="s">
        <v>88</v>
      </c>
      <c r="M68" s="136">
        <v>10022</v>
      </c>
      <c r="N68" s="136" t="s">
        <v>89</v>
      </c>
      <c r="O68" s="140">
        <v>1</v>
      </c>
      <c r="P68" s="141"/>
      <c r="Q68" s="140">
        <v>0</v>
      </c>
      <c r="R68" s="140">
        <v>0</v>
      </c>
      <c r="S68" s="140">
        <v>0</v>
      </c>
      <c r="T68" s="136">
        <f t="shared" si="6"/>
        <v>2</v>
      </c>
      <c r="U68" s="142">
        <v>0.5</v>
      </c>
      <c r="V68" s="85">
        <v>0</v>
      </c>
      <c r="W68" s="85">
        <v>0</v>
      </c>
      <c r="X68" s="142">
        <f t="shared" si="2"/>
        <v>0</v>
      </c>
      <c r="Y68" s="143">
        <f t="shared" si="7"/>
        <v>0</v>
      </c>
      <c r="Z68" s="144">
        <v>0</v>
      </c>
      <c r="AA68" s="143">
        <f t="shared" si="3"/>
        <v>0</v>
      </c>
      <c r="AB68" s="71"/>
      <c r="AC68" s="71"/>
      <c r="AD68" s="71"/>
    </row>
    <row r="69" spans="1:30" s="74" customFormat="1" x14ac:dyDescent="0.2">
      <c r="A69" s="148">
        <f t="shared" si="4"/>
        <v>60</v>
      </c>
      <c r="B69" s="136" t="s">
        <v>38</v>
      </c>
      <c r="C69" s="136" t="s">
        <v>25</v>
      </c>
      <c r="D69" s="136" t="s">
        <v>910</v>
      </c>
      <c r="E69" s="138" t="s">
        <v>1016</v>
      </c>
      <c r="F69" s="136" t="s">
        <v>909</v>
      </c>
      <c r="G69" s="136"/>
      <c r="H69" s="136"/>
      <c r="I69" s="136"/>
      <c r="J69" s="136" t="s">
        <v>516</v>
      </c>
      <c r="K69" s="136" t="s">
        <v>185</v>
      </c>
      <c r="L69" s="136" t="s">
        <v>108</v>
      </c>
      <c r="M69" s="136">
        <v>32839</v>
      </c>
      <c r="N69" s="136" t="s">
        <v>89</v>
      </c>
      <c r="O69" s="140">
        <v>1</v>
      </c>
      <c r="P69" s="141"/>
      <c r="Q69" s="140">
        <v>0</v>
      </c>
      <c r="R69" s="140">
        <v>0</v>
      </c>
      <c r="S69" s="140">
        <v>0</v>
      </c>
      <c r="T69" s="136">
        <f t="shared" si="6"/>
        <v>2</v>
      </c>
      <c r="U69" s="142">
        <v>0.75</v>
      </c>
      <c r="V69" s="85">
        <v>1</v>
      </c>
      <c r="W69" s="85">
        <v>1</v>
      </c>
      <c r="X69" s="142">
        <f t="shared" si="2"/>
        <v>1</v>
      </c>
      <c r="Y69" s="143">
        <f t="shared" si="7"/>
        <v>2</v>
      </c>
      <c r="Z69" s="144">
        <v>0</v>
      </c>
      <c r="AA69" s="143">
        <f t="shared" si="3"/>
        <v>0</v>
      </c>
      <c r="AB69" s="71"/>
      <c r="AC69" s="71"/>
      <c r="AD69" s="71"/>
    </row>
    <row r="70" spans="1:30" s="74" customFormat="1" hidden="1" x14ac:dyDescent="0.2">
      <c r="A70" s="148">
        <f t="shared" si="4"/>
        <v>61</v>
      </c>
      <c r="B70" s="136" t="s">
        <v>38</v>
      </c>
      <c r="C70" s="136" t="s">
        <v>26</v>
      </c>
      <c r="D70" s="138" t="str">
        <f t="shared" si="5"/>
        <v>Ms. Savita Sachdeva and Mr. Joseph Campopiano</v>
      </c>
      <c r="E70" s="138" t="s">
        <v>911</v>
      </c>
      <c r="F70" s="136" t="s">
        <v>1142</v>
      </c>
      <c r="G70" s="136"/>
      <c r="H70" s="136"/>
      <c r="I70" s="136"/>
      <c r="J70" s="136" t="s">
        <v>513</v>
      </c>
      <c r="K70" s="136" t="s">
        <v>514</v>
      </c>
      <c r="L70" s="136" t="s">
        <v>515</v>
      </c>
      <c r="M70" s="136">
        <v>20111</v>
      </c>
      <c r="N70" s="136" t="s">
        <v>89</v>
      </c>
      <c r="O70" s="140">
        <v>1</v>
      </c>
      <c r="P70" s="141"/>
      <c r="Q70" s="140">
        <v>0</v>
      </c>
      <c r="R70" s="140">
        <v>0</v>
      </c>
      <c r="S70" s="140">
        <v>0</v>
      </c>
      <c r="T70" s="136">
        <f t="shared" si="6"/>
        <v>2</v>
      </c>
      <c r="U70" s="142">
        <v>0.5</v>
      </c>
      <c r="V70" s="85">
        <v>0</v>
      </c>
      <c r="W70" s="85">
        <v>0</v>
      </c>
      <c r="X70" s="142">
        <f t="shared" si="2"/>
        <v>0</v>
      </c>
      <c r="Y70" s="143">
        <f t="shared" si="7"/>
        <v>0</v>
      </c>
      <c r="Z70" s="144">
        <v>0</v>
      </c>
      <c r="AA70" s="143">
        <f t="shared" si="3"/>
        <v>0</v>
      </c>
      <c r="AB70" s="71"/>
      <c r="AC70" s="71"/>
      <c r="AD70" s="71"/>
    </row>
    <row r="71" spans="1:30" s="74" customFormat="1" x14ac:dyDescent="0.2">
      <c r="A71" s="148">
        <f t="shared" si="4"/>
        <v>62</v>
      </c>
      <c r="B71" s="136" t="s">
        <v>38</v>
      </c>
      <c r="C71" s="136" t="s">
        <v>25</v>
      </c>
      <c r="D71" s="136" t="s">
        <v>912</v>
      </c>
      <c r="E71" s="138" t="s">
        <v>1143</v>
      </c>
      <c r="F71" s="136" t="s">
        <v>1144</v>
      </c>
      <c r="G71" s="136"/>
      <c r="H71" s="136"/>
      <c r="I71" s="136"/>
      <c r="J71" s="136" t="s">
        <v>1069</v>
      </c>
      <c r="K71" s="136" t="s">
        <v>508</v>
      </c>
      <c r="L71" s="136" t="s">
        <v>108</v>
      </c>
      <c r="M71" s="136">
        <v>33137</v>
      </c>
      <c r="N71" s="136" t="s">
        <v>89</v>
      </c>
      <c r="O71" s="140">
        <v>1</v>
      </c>
      <c r="P71" s="141"/>
      <c r="Q71" s="140">
        <v>0</v>
      </c>
      <c r="R71" s="140">
        <v>0</v>
      </c>
      <c r="S71" s="140">
        <v>0</v>
      </c>
      <c r="T71" s="136">
        <f t="shared" si="6"/>
        <v>2</v>
      </c>
      <c r="U71" s="142">
        <v>1</v>
      </c>
      <c r="V71" s="85">
        <v>0</v>
      </c>
      <c r="W71" s="85">
        <v>1</v>
      </c>
      <c r="X71" s="142">
        <f t="shared" si="2"/>
        <v>1</v>
      </c>
      <c r="Y71" s="143">
        <f t="shared" si="7"/>
        <v>2</v>
      </c>
      <c r="Z71" s="144">
        <v>0</v>
      </c>
      <c r="AA71" s="143">
        <f t="shared" si="3"/>
        <v>0</v>
      </c>
      <c r="AB71" s="71"/>
      <c r="AC71" s="71"/>
      <c r="AD71" s="71"/>
    </row>
    <row r="72" spans="1:30" s="74" customFormat="1" x14ac:dyDescent="0.2">
      <c r="A72" s="148">
        <f t="shared" si="4"/>
        <v>63</v>
      </c>
      <c r="B72" s="136" t="s">
        <v>38</v>
      </c>
      <c r="C72" s="136" t="s">
        <v>26</v>
      </c>
      <c r="D72" s="138" t="str">
        <f t="shared" si="5"/>
        <v>Ms. Kelly Hendrix and Mr. Adam Beer</v>
      </c>
      <c r="E72" s="138" t="s">
        <v>913</v>
      </c>
      <c r="F72" s="136" t="s">
        <v>998</v>
      </c>
      <c r="G72" s="136"/>
      <c r="H72" s="136"/>
      <c r="I72" s="136"/>
      <c r="J72" s="136" t="s">
        <v>1011</v>
      </c>
      <c r="K72" s="136" t="s">
        <v>102</v>
      </c>
      <c r="L72" s="136" t="s">
        <v>103</v>
      </c>
      <c r="M72" s="136">
        <v>90036</v>
      </c>
      <c r="N72" s="136" t="s">
        <v>89</v>
      </c>
      <c r="O72" s="140">
        <v>1</v>
      </c>
      <c r="P72" s="141" t="s">
        <v>470</v>
      </c>
      <c r="Q72" s="140">
        <v>1</v>
      </c>
      <c r="R72" s="140">
        <v>1</v>
      </c>
      <c r="S72" s="140">
        <v>1</v>
      </c>
      <c r="T72" s="136">
        <f t="shared" si="6"/>
        <v>2</v>
      </c>
      <c r="U72" s="142">
        <v>0.75</v>
      </c>
      <c r="V72" s="85">
        <v>1</v>
      </c>
      <c r="W72" s="85">
        <v>1</v>
      </c>
      <c r="X72" s="168">
        <v>0.5</v>
      </c>
      <c r="Y72" s="143">
        <f t="shared" si="7"/>
        <v>1</v>
      </c>
      <c r="Z72" s="144">
        <v>0</v>
      </c>
      <c r="AA72" s="143">
        <f t="shared" si="3"/>
        <v>0</v>
      </c>
      <c r="AB72" s="71"/>
      <c r="AC72" s="71"/>
      <c r="AD72" s="71"/>
    </row>
    <row r="73" spans="1:30" s="74" customFormat="1" hidden="1" x14ac:dyDescent="0.2">
      <c r="A73" s="148">
        <f t="shared" si="4"/>
        <v>64</v>
      </c>
      <c r="B73" s="136" t="s">
        <v>38</v>
      </c>
      <c r="C73" s="136" t="s">
        <v>26</v>
      </c>
      <c r="D73" s="138" t="s">
        <v>914</v>
      </c>
      <c r="E73" s="138" t="s">
        <v>914</v>
      </c>
      <c r="F73" s="136"/>
      <c r="G73" s="136"/>
      <c r="H73" s="136"/>
      <c r="I73" s="136"/>
      <c r="J73" s="136" t="s">
        <v>1011</v>
      </c>
      <c r="K73" s="136" t="s">
        <v>102</v>
      </c>
      <c r="L73" s="136" t="s">
        <v>103</v>
      </c>
      <c r="M73" s="136">
        <v>90036</v>
      </c>
      <c r="N73" s="136" t="s">
        <v>89</v>
      </c>
      <c r="O73" s="140">
        <v>1</v>
      </c>
      <c r="P73" s="141"/>
      <c r="Q73" s="140">
        <v>0</v>
      </c>
      <c r="R73" s="140">
        <v>0</v>
      </c>
      <c r="S73" s="140">
        <v>0</v>
      </c>
      <c r="T73" s="136">
        <f t="shared" si="6"/>
        <v>1</v>
      </c>
      <c r="U73" s="142">
        <v>0.5</v>
      </c>
      <c r="V73" s="85">
        <v>0</v>
      </c>
      <c r="W73" s="85">
        <v>0</v>
      </c>
      <c r="X73" s="142">
        <f t="shared" si="2"/>
        <v>0</v>
      </c>
      <c r="Y73" s="143">
        <f t="shared" si="7"/>
        <v>0</v>
      </c>
      <c r="Z73" s="144">
        <v>0</v>
      </c>
      <c r="AA73" s="143">
        <f t="shared" si="3"/>
        <v>0</v>
      </c>
      <c r="AB73" s="71"/>
      <c r="AC73" s="71"/>
      <c r="AD73" s="71"/>
    </row>
    <row r="74" spans="1:30" s="74" customFormat="1" hidden="1" x14ac:dyDescent="0.2">
      <c r="A74" s="148">
        <f t="shared" si="4"/>
        <v>65</v>
      </c>
      <c r="B74" s="136" t="s">
        <v>38</v>
      </c>
      <c r="C74" s="136" t="s">
        <v>26</v>
      </c>
      <c r="D74" s="138" t="s">
        <v>915</v>
      </c>
      <c r="E74" s="138" t="s">
        <v>915</v>
      </c>
      <c r="F74" s="136"/>
      <c r="G74" s="136"/>
      <c r="H74" s="136"/>
      <c r="I74" s="136"/>
      <c r="J74" s="136" t="s">
        <v>1011</v>
      </c>
      <c r="K74" s="136" t="s">
        <v>102</v>
      </c>
      <c r="L74" s="136" t="s">
        <v>103</v>
      </c>
      <c r="M74" s="136">
        <v>90036</v>
      </c>
      <c r="N74" s="136" t="s">
        <v>89</v>
      </c>
      <c r="O74" s="140">
        <v>1</v>
      </c>
      <c r="P74" s="141"/>
      <c r="Q74" s="140">
        <v>0</v>
      </c>
      <c r="R74" s="140">
        <v>0</v>
      </c>
      <c r="S74" s="140">
        <v>0</v>
      </c>
      <c r="T74" s="136">
        <f t="shared" ref="T74:T105" si="8">+(4-(ISBLANK(F74)+ISBLANK(G74)+ISBLANK(H74)+ISBLANK(I74))+1)</f>
        <v>1</v>
      </c>
      <c r="U74" s="142">
        <v>0.75</v>
      </c>
      <c r="V74" s="85">
        <v>0</v>
      </c>
      <c r="W74" s="85">
        <v>0</v>
      </c>
      <c r="X74" s="142">
        <f t="shared" si="2"/>
        <v>0</v>
      </c>
      <c r="Y74" s="143">
        <f t="shared" ref="Y74:Y105" si="9">+T74*X74</f>
        <v>0</v>
      </c>
      <c r="Z74" s="144">
        <v>0</v>
      </c>
      <c r="AA74" s="143">
        <f t="shared" si="3"/>
        <v>0</v>
      </c>
      <c r="AB74" s="71"/>
      <c r="AC74" s="71"/>
      <c r="AD74" s="71"/>
    </row>
    <row r="75" spans="1:30" s="74" customFormat="1" hidden="1" x14ac:dyDescent="0.2">
      <c r="A75" s="148">
        <f t="shared" si="4"/>
        <v>66</v>
      </c>
      <c r="B75" s="136" t="s">
        <v>38</v>
      </c>
      <c r="C75" s="136" t="s">
        <v>26</v>
      </c>
      <c r="D75" s="138" t="str">
        <f t="shared" ref="D75:D132" si="10">CONCATENATE(E75&amp;" and "&amp;F75)</f>
        <v>Ms. Carrie Ainsworth and Mr. Jon Abrams</v>
      </c>
      <c r="E75" s="138" t="s">
        <v>916</v>
      </c>
      <c r="F75" s="136" t="s">
        <v>917</v>
      </c>
      <c r="G75" s="136"/>
      <c r="H75" s="136"/>
      <c r="I75" s="136"/>
      <c r="J75" s="136" t="s">
        <v>503</v>
      </c>
      <c r="K75" s="136" t="s">
        <v>102</v>
      </c>
      <c r="L75" s="136" t="s">
        <v>103</v>
      </c>
      <c r="M75" s="136">
        <v>90035</v>
      </c>
      <c r="N75" s="136" t="s">
        <v>89</v>
      </c>
      <c r="O75" s="140">
        <v>1</v>
      </c>
      <c r="P75" s="141"/>
      <c r="Q75" s="140">
        <v>0</v>
      </c>
      <c r="R75" s="140">
        <v>0</v>
      </c>
      <c r="S75" s="140">
        <v>0</v>
      </c>
      <c r="T75" s="136">
        <f t="shared" si="8"/>
        <v>2</v>
      </c>
      <c r="U75" s="142">
        <v>0</v>
      </c>
      <c r="V75" s="85">
        <v>0</v>
      </c>
      <c r="W75" s="85">
        <v>0</v>
      </c>
      <c r="X75" s="142">
        <f t="shared" ref="X75:X138" si="11">+IF(ISBLANK(W75),IF(ISBLANK(P75),U75,100%),W75)</f>
        <v>0</v>
      </c>
      <c r="Y75" s="143">
        <f t="shared" si="9"/>
        <v>0</v>
      </c>
      <c r="Z75" s="144">
        <v>0</v>
      </c>
      <c r="AA75" s="143">
        <f t="shared" ref="AA75:AA138" si="12">+T75*Z75*X75</f>
        <v>0</v>
      </c>
      <c r="AB75" s="71"/>
      <c r="AC75" s="71"/>
      <c r="AD75" s="71"/>
    </row>
    <row r="76" spans="1:30" s="74" customFormat="1" x14ac:dyDescent="0.2">
      <c r="A76" s="148">
        <f t="shared" si="4"/>
        <v>67</v>
      </c>
      <c r="B76" s="136" t="s">
        <v>38</v>
      </c>
      <c r="C76" s="136" t="s">
        <v>26</v>
      </c>
      <c r="D76" s="138" t="str">
        <f t="shared" si="10"/>
        <v>Ms. Stephanie Ramos and Mr. Sergio Espinal</v>
      </c>
      <c r="E76" s="138" t="s">
        <v>918</v>
      </c>
      <c r="F76" s="136" t="s">
        <v>1060</v>
      </c>
      <c r="G76" s="136"/>
      <c r="H76" s="136"/>
      <c r="I76" s="136"/>
      <c r="J76" s="136" t="s">
        <v>1068</v>
      </c>
      <c r="K76" s="136" t="s">
        <v>233</v>
      </c>
      <c r="L76" s="136" t="s">
        <v>88</v>
      </c>
      <c r="M76" s="136">
        <v>11211</v>
      </c>
      <c r="N76" s="136" t="s">
        <v>89</v>
      </c>
      <c r="O76" s="140">
        <v>1</v>
      </c>
      <c r="P76" s="141" t="s">
        <v>470</v>
      </c>
      <c r="Q76" s="140">
        <v>0</v>
      </c>
      <c r="R76" s="140">
        <v>0</v>
      </c>
      <c r="S76" s="140">
        <v>1</v>
      </c>
      <c r="T76" s="136">
        <f t="shared" si="8"/>
        <v>2</v>
      </c>
      <c r="U76" s="142">
        <v>1</v>
      </c>
      <c r="V76" s="85">
        <v>0</v>
      </c>
      <c r="W76" s="85">
        <v>1</v>
      </c>
      <c r="X76" s="142">
        <f t="shared" si="11"/>
        <v>1</v>
      </c>
      <c r="Y76" s="143">
        <f t="shared" si="9"/>
        <v>2</v>
      </c>
      <c r="Z76" s="144">
        <v>0</v>
      </c>
      <c r="AA76" s="143">
        <f t="shared" si="12"/>
        <v>0</v>
      </c>
      <c r="AB76" s="71"/>
      <c r="AC76" s="71"/>
      <c r="AD76" s="71"/>
    </row>
    <row r="77" spans="1:30" s="74" customFormat="1" hidden="1" x14ac:dyDescent="0.2">
      <c r="A77" s="148">
        <f t="shared" si="4"/>
        <v>68</v>
      </c>
      <c r="B77" s="136" t="s">
        <v>38</v>
      </c>
      <c r="C77" s="136" t="s">
        <v>26</v>
      </c>
      <c r="D77" s="148" t="s">
        <v>1145</v>
      </c>
      <c r="E77" s="138" t="s">
        <v>1134</v>
      </c>
      <c r="F77" s="136" t="s">
        <v>14</v>
      </c>
      <c r="G77" s="136"/>
      <c r="H77" s="136"/>
      <c r="I77" s="136"/>
      <c r="J77" s="136" t="s">
        <v>1135</v>
      </c>
      <c r="K77" s="136" t="s">
        <v>88</v>
      </c>
      <c r="L77" s="136" t="s">
        <v>88</v>
      </c>
      <c r="M77" s="136">
        <v>10010</v>
      </c>
      <c r="N77" s="136" t="s">
        <v>89</v>
      </c>
      <c r="O77" s="140">
        <v>1</v>
      </c>
      <c r="P77" s="141"/>
      <c r="Q77" s="140">
        <v>0</v>
      </c>
      <c r="R77" s="140">
        <v>0</v>
      </c>
      <c r="S77" s="140">
        <v>0</v>
      </c>
      <c r="T77" s="136">
        <f t="shared" si="8"/>
        <v>2</v>
      </c>
      <c r="U77" s="142">
        <v>0</v>
      </c>
      <c r="V77" s="85">
        <v>0</v>
      </c>
      <c r="W77" s="85">
        <v>0</v>
      </c>
      <c r="X77" s="142">
        <f t="shared" si="11"/>
        <v>0</v>
      </c>
      <c r="Y77" s="143">
        <f t="shared" si="9"/>
        <v>0</v>
      </c>
      <c r="Z77" s="144">
        <v>0</v>
      </c>
      <c r="AA77" s="143">
        <f t="shared" si="12"/>
        <v>0</v>
      </c>
      <c r="AB77" s="71"/>
      <c r="AC77" s="71"/>
      <c r="AD77" s="71"/>
    </row>
    <row r="78" spans="1:30" s="74" customFormat="1" x14ac:dyDescent="0.2">
      <c r="A78" s="148">
        <f t="shared" si="4"/>
        <v>69</v>
      </c>
      <c r="B78" s="136" t="s">
        <v>45</v>
      </c>
      <c r="C78" s="136" t="s">
        <v>26</v>
      </c>
      <c r="D78" s="138" t="s">
        <v>1061</v>
      </c>
      <c r="E78" s="138" t="s">
        <v>919</v>
      </c>
      <c r="F78" s="136" t="s">
        <v>920</v>
      </c>
      <c r="G78" s="136"/>
      <c r="H78" s="136"/>
      <c r="I78" s="136"/>
      <c r="J78" s="136" t="s">
        <v>1062</v>
      </c>
      <c r="K78" s="136" t="s">
        <v>138</v>
      </c>
      <c r="L78" s="136" t="s">
        <v>103</v>
      </c>
      <c r="M78" s="136">
        <v>94123</v>
      </c>
      <c r="N78" s="136" t="s">
        <v>89</v>
      </c>
      <c r="O78" s="140">
        <v>1</v>
      </c>
      <c r="P78" s="141" t="s">
        <v>470</v>
      </c>
      <c r="Q78" s="140">
        <v>1</v>
      </c>
      <c r="R78" s="140">
        <v>1</v>
      </c>
      <c r="S78" s="140">
        <v>1</v>
      </c>
      <c r="T78" s="136">
        <f t="shared" si="8"/>
        <v>2</v>
      </c>
      <c r="U78" s="142">
        <v>1</v>
      </c>
      <c r="V78" s="85">
        <v>1</v>
      </c>
      <c r="W78" s="85">
        <v>1</v>
      </c>
      <c r="X78" s="168">
        <v>0.5</v>
      </c>
      <c r="Y78" s="143">
        <f t="shared" si="9"/>
        <v>1</v>
      </c>
      <c r="Z78" s="144">
        <v>0</v>
      </c>
      <c r="AA78" s="143">
        <f t="shared" si="12"/>
        <v>0</v>
      </c>
      <c r="AB78" s="71"/>
      <c r="AC78" s="71"/>
      <c r="AD78" s="71"/>
    </row>
    <row r="79" spans="1:30" s="74" customFormat="1" x14ac:dyDescent="0.2">
      <c r="A79" s="148">
        <f t="shared" ref="A79:A142" si="13">A78+1</f>
        <v>70</v>
      </c>
      <c r="B79" s="136" t="s">
        <v>45</v>
      </c>
      <c r="C79" s="136" t="s">
        <v>26</v>
      </c>
      <c r="D79" s="138" t="s">
        <v>921</v>
      </c>
      <c r="E79" s="138" t="s">
        <v>921</v>
      </c>
      <c r="F79" s="136"/>
      <c r="G79" s="136"/>
      <c r="H79" s="136"/>
      <c r="I79" s="136"/>
      <c r="J79" s="136" t="s">
        <v>1156</v>
      </c>
      <c r="K79" s="136" t="s">
        <v>102</v>
      </c>
      <c r="L79" s="136" t="s">
        <v>103</v>
      </c>
      <c r="M79" s="136">
        <v>90036</v>
      </c>
      <c r="N79" s="136" t="s">
        <v>89</v>
      </c>
      <c r="O79" s="140">
        <v>1</v>
      </c>
      <c r="P79" s="141" t="s">
        <v>470</v>
      </c>
      <c r="Q79" s="140">
        <v>0</v>
      </c>
      <c r="R79" s="140">
        <v>1</v>
      </c>
      <c r="S79" s="140">
        <v>1</v>
      </c>
      <c r="T79" s="136">
        <f t="shared" si="8"/>
        <v>1</v>
      </c>
      <c r="U79" s="142">
        <v>1</v>
      </c>
      <c r="V79" s="85">
        <v>1</v>
      </c>
      <c r="W79" s="85">
        <v>1</v>
      </c>
      <c r="X79" s="142">
        <f t="shared" si="11"/>
        <v>1</v>
      </c>
      <c r="Y79" s="143">
        <f t="shared" si="9"/>
        <v>1</v>
      </c>
      <c r="Z79" s="144">
        <v>0</v>
      </c>
      <c r="AA79" s="143">
        <f t="shared" si="12"/>
        <v>0</v>
      </c>
      <c r="AB79" s="71"/>
      <c r="AC79" s="71"/>
      <c r="AD79" s="71"/>
    </row>
    <row r="80" spans="1:30" s="74" customFormat="1" hidden="1" x14ac:dyDescent="0.2">
      <c r="A80" s="148">
        <f t="shared" si="13"/>
        <v>71</v>
      </c>
      <c r="B80" s="136" t="s">
        <v>38</v>
      </c>
      <c r="C80" s="136" t="s">
        <v>26</v>
      </c>
      <c r="D80" s="136" t="s">
        <v>1133</v>
      </c>
      <c r="E80" s="138" t="s">
        <v>1130</v>
      </c>
      <c r="F80" s="136" t="s">
        <v>1132</v>
      </c>
      <c r="G80" s="136"/>
      <c r="H80" s="136"/>
      <c r="I80" s="136"/>
      <c r="J80" s="136" t="s">
        <v>1131</v>
      </c>
      <c r="K80" s="136" t="s">
        <v>102</v>
      </c>
      <c r="L80" s="136" t="s">
        <v>103</v>
      </c>
      <c r="M80" s="136">
        <v>90025</v>
      </c>
      <c r="N80" s="136" t="s">
        <v>89</v>
      </c>
      <c r="O80" s="140">
        <v>0</v>
      </c>
      <c r="P80" s="141" t="s">
        <v>470</v>
      </c>
      <c r="Q80" s="140">
        <v>1</v>
      </c>
      <c r="R80" s="140">
        <v>1</v>
      </c>
      <c r="S80" s="140">
        <v>1</v>
      </c>
      <c r="T80" s="136">
        <f t="shared" si="8"/>
        <v>2</v>
      </c>
      <c r="U80" s="142">
        <v>0.75</v>
      </c>
      <c r="V80" s="85">
        <v>0</v>
      </c>
      <c r="W80" s="85">
        <v>0</v>
      </c>
      <c r="X80" s="142">
        <f t="shared" si="11"/>
        <v>0</v>
      </c>
      <c r="Y80" s="143">
        <f t="shared" si="9"/>
        <v>0</v>
      </c>
      <c r="Z80" s="144">
        <v>0</v>
      </c>
      <c r="AA80" s="143">
        <f t="shared" si="12"/>
        <v>0</v>
      </c>
      <c r="AB80" s="71"/>
      <c r="AC80" s="71"/>
      <c r="AD80" s="71"/>
    </row>
    <row r="81" spans="1:30" s="74" customFormat="1" x14ac:dyDescent="0.2">
      <c r="A81" s="148">
        <f t="shared" si="13"/>
        <v>72</v>
      </c>
      <c r="B81" s="136" t="s">
        <v>38</v>
      </c>
      <c r="C81" s="136" t="s">
        <v>26</v>
      </c>
      <c r="D81" s="138" t="s">
        <v>922</v>
      </c>
      <c r="E81" s="138" t="s">
        <v>922</v>
      </c>
      <c r="F81" s="136"/>
      <c r="G81" s="136"/>
      <c r="H81" s="136"/>
      <c r="I81" s="136"/>
      <c r="J81" s="136" t="s">
        <v>1063</v>
      </c>
      <c r="K81" s="136" t="s">
        <v>88</v>
      </c>
      <c r="L81" s="136" t="s">
        <v>88</v>
      </c>
      <c r="M81" s="136">
        <v>10016</v>
      </c>
      <c r="N81" s="136" t="s">
        <v>89</v>
      </c>
      <c r="O81" s="140">
        <v>1</v>
      </c>
      <c r="P81" s="141"/>
      <c r="Q81" s="140">
        <v>0</v>
      </c>
      <c r="R81" s="140">
        <v>0</v>
      </c>
      <c r="S81" s="140">
        <v>0</v>
      </c>
      <c r="T81" s="136">
        <f t="shared" si="8"/>
        <v>1</v>
      </c>
      <c r="U81" s="142">
        <v>1</v>
      </c>
      <c r="V81" s="85">
        <v>1</v>
      </c>
      <c r="W81" s="85">
        <v>1</v>
      </c>
      <c r="X81" s="142">
        <f t="shared" si="11"/>
        <v>1</v>
      </c>
      <c r="Y81" s="143">
        <f t="shared" si="9"/>
        <v>1</v>
      </c>
      <c r="Z81" s="144">
        <v>0</v>
      </c>
      <c r="AA81" s="143">
        <f t="shared" si="12"/>
        <v>0</v>
      </c>
      <c r="AB81" s="71"/>
      <c r="AC81" s="71"/>
      <c r="AD81" s="71"/>
    </row>
    <row r="82" spans="1:30" s="74" customFormat="1" hidden="1" x14ac:dyDescent="0.2">
      <c r="A82" s="148">
        <f t="shared" si="13"/>
        <v>73</v>
      </c>
      <c r="B82" s="136" t="s">
        <v>38</v>
      </c>
      <c r="C82" s="136" t="s">
        <v>26</v>
      </c>
      <c r="D82" s="136" t="s">
        <v>925</v>
      </c>
      <c r="E82" s="138" t="s">
        <v>923</v>
      </c>
      <c r="F82" s="136" t="s">
        <v>924</v>
      </c>
      <c r="G82" s="136"/>
      <c r="H82" s="136"/>
      <c r="I82" s="136"/>
      <c r="J82" s="136" t="s">
        <v>1064</v>
      </c>
      <c r="K82" s="136" t="s">
        <v>88</v>
      </c>
      <c r="L82" s="136" t="s">
        <v>88</v>
      </c>
      <c r="M82" s="136">
        <v>10003</v>
      </c>
      <c r="N82" s="136" t="s">
        <v>89</v>
      </c>
      <c r="O82" s="140">
        <v>1</v>
      </c>
      <c r="P82" s="141"/>
      <c r="Q82" s="140">
        <v>0</v>
      </c>
      <c r="R82" s="140">
        <v>0</v>
      </c>
      <c r="S82" s="140">
        <v>0</v>
      </c>
      <c r="T82" s="136">
        <f t="shared" si="8"/>
        <v>2</v>
      </c>
      <c r="U82" s="142">
        <v>0.5</v>
      </c>
      <c r="V82" s="85">
        <v>0</v>
      </c>
      <c r="W82" s="85">
        <v>0</v>
      </c>
      <c r="X82" s="142">
        <f t="shared" si="11"/>
        <v>0</v>
      </c>
      <c r="Y82" s="143">
        <f t="shared" si="9"/>
        <v>0</v>
      </c>
      <c r="Z82" s="144">
        <v>0</v>
      </c>
      <c r="AA82" s="143">
        <f t="shared" si="12"/>
        <v>0</v>
      </c>
      <c r="AB82" s="71"/>
      <c r="AC82" s="71"/>
      <c r="AD82" s="71"/>
    </row>
    <row r="83" spans="1:30" s="74" customFormat="1" hidden="1" x14ac:dyDescent="0.2">
      <c r="A83" s="148">
        <f t="shared" si="13"/>
        <v>74</v>
      </c>
      <c r="B83" s="136" t="s">
        <v>45</v>
      </c>
      <c r="C83" s="136" t="s">
        <v>26</v>
      </c>
      <c r="D83" s="138" t="s">
        <v>928</v>
      </c>
      <c r="E83" s="138" t="s">
        <v>926</v>
      </c>
      <c r="F83" s="136" t="s">
        <v>927</v>
      </c>
      <c r="G83" s="136"/>
      <c r="H83" s="136"/>
      <c r="I83" s="136"/>
      <c r="J83" s="136" t="s">
        <v>540</v>
      </c>
      <c r="K83" s="136" t="s">
        <v>541</v>
      </c>
      <c r="L83" s="136" t="s">
        <v>103</v>
      </c>
      <c r="M83" s="136">
        <v>90266</v>
      </c>
      <c r="N83" s="136" t="s">
        <v>89</v>
      </c>
      <c r="O83" s="140">
        <v>0</v>
      </c>
      <c r="P83" s="141"/>
      <c r="Q83" s="140">
        <v>0</v>
      </c>
      <c r="R83" s="140">
        <v>0</v>
      </c>
      <c r="S83" s="140">
        <v>0</v>
      </c>
      <c r="T83" s="136">
        <f t="shared" si="8"/>
        <v>2</v>
      </c>
      <c r="U83" s="142">
        <v>0</v>
      </c>
      <c r="V83" s="85">
        <v>0</v>
      </c>
      <c r="W83" s="85">
        <v>0</v>
      </c>
      <c r="X83" s="142">
        <f t="shared" si="11"/>
        <v>0</v>
      </c>
      <c r="Y83" s="143">
        <f t="shared" si="9"/>
        <v>0</v>
      </c>
      <c r="Z83" s="144">
        <v>0</v>
      </c>
      <c r="AA83" s="143">
        <f t="shared" si="12"/>
        <v>0</v>
      </c>
      <c r="AB83" s="71"/>
      <c r="AC83" s="71"/>
      <c r="AD83" s="71"/>
    </row>
    <row r="84" spans="1:30" s="74" customFormat="1" hidden="1" x14ac:dyDescent="0.2">
      <c r="A84" s="148">
        <f t="shared" si="13"/>
        <v>75</v>
      </c>
      <c r="B84" s="136" t="s">
        <v>45</v>
      </c>
      <c r="C84" s="136" t="s">
        <v>26</v>
      </c>
      <c r="D84" s="138" t="str">
        <f t="shared" si="10"/>
        <v>Mr. Jeff Arnold and Guest</v>
      </c>
      <c r="E84" s="138" t="s">
        <v>929</v>
      </c>
      <c r="F84" s="136" t="s">
        <v>14</v>
      </c>
      <c r="G84" s="136"/>
      <c r="H84" s="136"/>
      <c r="I84" s="136"/>
      <c r="J84" s="136" t="s">
        <v>542</v>
      </c>
      <c r="K84" s="136" t="s">
        <v>543</v>
      </c>
      <c r="L84" s="136" t="s">
        <v>103</v>
      </c>
      <c r="M84" s="136">
        <v>90277</v>
      </c>
      <c r="N84" s="136" t="s">
        <v>89</v>
      </c>
      <c r="O84" s="140">
        <v>0</v>
      </c>
      <c r="P84" s="141"/>
      <c r="Q84" s="140">
        <v>0</v>
      </c>
      <c r="R84" s="140">
        <v>0</v>
      </c>
      <c r="S84" s="140">
        <v>0</v>
      </c>
      <c r="T84" s="136">
        <f t="shared" si="8"/>
        <v>2</v>
      </c>
      <c r="U84" s="142">
        <v>0</v>
      </c>
      <c r="V84" s="85">
        <v>0</v>
      </c>
      <c r="W84" s="85">
        <v>0</v>
      </c>
      <c r="X84" s="142">
        <f t="shared" si="11"/>
        <v>0</v>
      </c>
      <c r="Y84" s="143">
        <f t="shared" si="9"/>
        <v>0</v>
      </c>
      <c r="Z84" s="144">
        <v>0</v>
      </c>
      <c r="AA84" s="143">
        <f t="shared" si="12"/>
        <v>0</v>
      </c>
      <c r="AB84" s="71"/>
      <c r="AC84" s="71"/>
      <c r="AD84" s="71"/>
    </row>
    <row r="85" spans="1:30" s="74" customFormat="1" x14ac:dyDescent="0.2">
      <c r="A85" s="148">
        <f t="shared" si="13"/>
        <v>76</v>
      </c>
      <c r="B85" s="136" t="s">
        <v>38</v>
      </c>
      <c r="C85" s="136" t="s">
        <v>25</v>
      </c>
      <c r="D85" s="138" t="s">
        <v>1160</v>
      </c>
      <c r="E85" s="138" t="s">
        <v>1160</v>
      </c>
      <c r="F85" s="136"/>
      <c r="G85" s="136"/>
      <c r="H85" s="136"/>
      <c r="I85" s="136"/>
      <c r="J85" s="136" t="s">
        <v>1161</v>
      </c>
      <c r="K85" s="136" t="s">
        <v>508</v>
      </c>
      <c r="L85" s="148" t="s">
        <v>108</v>
      </c>
      <c r="M85" s="136">
        <v>33176</v>
      </c>
      <c r="N85" s="136" t="s">
        <v>89</v>
      </c>
      <c r="O85" s="140">
        <v>0</v>
      </c>
      <c r="P85" s="141"/>
      <c r="Q85" s="140">
        <v>0</v>
      </c>
      <c r="R85" s="140">
        <v>0</v>
      </c>
      <c r="S85" s="140">
        <v>0</v>
      </c>
      <c r="T85" s="136">
        <f t="shared" si="8"/>
        <v>1</v>
      </c>
      <c r="U85" s="142">
        <v>0.75</v>
      </c>
      <c r="V85" s="85">
        <v>1</v>
      </c>
      <c r="W85" s="85">
        <v>1</v>
      </c>
      <c r="X85" s="142">
        <f t="shared" si="11"/>
        <v>1</v>
      </c>
      <c r="Y85" s="143">
        <f t="shared" si="9"/>
        <v>1</v>
      </c>
      <c r="Z85" s="144">
        <v>0</v>
      </c>
      <c r="AA85" s="143">
        <f t="shared" si="12"/>
        <v>0</v>
      </c>
      <c r="AB85" s="71"/>
      <c r="AC85" s="71"/>
      <c r="AD85" s="71"/>
    </row>
    <row r="86" spans="1:30" s="74" customFormat="1" x14ac:dyDescent="0.2">
      <c r="A86" s="148">
        <f t="shared" si="13"/>
        <v>77</v>
      </c>
      <c r="B86" s="136" t="s">
        <v>51</v>
      </c>
      <c r="C86" s="136" t="s">
        <v>26</v>
      </c>
      <c r="D86" s="138" t="s">
        <v>1147</v>
      </c>
      <c r="E86" s="138" t="s">
        <v>1146</v>
      </c>
      <c r="F86" s="136" t="s">
        <v>930</v>
      </c>
      <c r="G86" s="136"/>
      <c r="H86" s="136"/>
      <c r="I86" s="136"/>
      <c r="J86" s="136" t="s">
        <v>199</v>
      </c>
      <c r="K86" s="136" t="s">
        <v>107</v>
      </c>
      <c r="L86" s="136" t="s">
        <v>108</v>
      </c>
      <c r="M86" s="136" t="s">
        <v>197</v>
      </c>
      <c r="N86" s="136" t="s">
        <v>89</v>
      </c>
      <c r="O86" s="140">
        <v>1</v>
      </c>
      <c r="P86" s="141" t="s">
        <v>470</v>
      </c>
      <c r="Q86" s="140">
        <v>0</v>
      </c>
      <c r="R86" s="140">
        <v>0</v>
      </c>
      <c r="S86" s="140">
        <v>1</v>
      </c>
      <c r="T86" s="136">
        <f t="shared" si="8"/>
        <v>2</v>
      </c>
      <c r="U86" s="142">
        <v>1</v>
      </c>
      <c r="V86" s="85">
        <v>1</v>
      </c>
      <c r="W86" s="85">
        <v>1</v>
      </c>
      <c r="X86" s="142">
        <f t="shared" si="11"/>
        <v>1</v>
      </c>
      <c r="Y86" s="143">
        <f t="shared" si="9"/>
        <v>2</v>
      </c>
      <c r="Z86" s="144">
        <v>0</v>
      </c>
      <c r="AA86" s="143">
        <f t="shared" si="12"/>
        <v>0</v>
      </c>
      <c r="AB86" s="71"/>
      <c r="AC86" s="71"/>
      <c r="AD86" s="71"/>
    </row>
    <row r="87" spans="1:30" s="74" customFormat="1" x14ac:dyDescent="0.2">
      <c r="A87" s="148">
        <f t="shared" si="13"/>
        <v>78</v>
      </c>
      <c r="B87" s="136" t="s">
        <v>51</v>
      </c>
      <c r="C87" s="136" t="s">
        <v>26</v>
      </c>
      <c r="D87" s="138" t="s">
        <v>933</v>
      </c>
      <c r="E87" s="138" t="s">
        <v>931</v>
      </c>
      <c r="F87" s="136" t="s">
        <v>932</v>
      </c>
      <c r="G87" s="136"/>
      <c r="H87" s="136"/>
      <c r="I87" s="136"/>
      <c r="J87" s="136" t="s">
        <v>726</v>
      </c>
      <c r="K87" s="136" t="s">
        <v>727</v>
      </c>
      <c r="L87" s="136" t="s">
        <v>108</v>
      </c>
      <c r="M87" s="136">
        <v>33140</v>
      </c>
      <c r="N87" s="136" t="s">
        <v>89</v>
      </c>
      <c r="O87" s="140">
        <v>0</v>
      </c>
      <c r="P87" s="141" t="s">
        <v>470</v>
      </c>
      <c r="Q87" s="140">
        <v>0</v>
      </c>
      <c r="R87" s="140">
        <v>0</v>
      </c>
      <c r="S87" s="140">
        <v>1</v>
      </c>
      <c r="T87" s="136">
        <f t="shared" si="8"/>
        <v>2</v>
      </c>
      <c r="U87" s="142">
        <v>1</v>
      </c>
      <c r="V87" s="85">
        <v>0</v>
      </c>
      <c r="W87" s="85">
        <v>1</v>
      </c>
      <c r="X87" s="142">
        <f t="shared" si="11"/>
        <v>1</v>
      </c>
      <c r="Y87" s="143">
        <f t="shared" si="9"/>
        <v>2</v>
      </c>
      <c r="Z87" s="144">
        <v>0</v>
      </c>
      <c r="AA87" s="143">
        <f t="shared" si="12"/>
        <v>0</v>
      </c>
      <c r="AB87" s="71"/>
      <c r="AC87" s="71"/>
      <c r="AD87" s="71"/>
    </row>
    <row r="88" spans="1:30" s="74" customFormat="1" x14ac:dyDescent="0.2">
      <c r="A88" s="148">
        <f t="shared" si="13"/>
        <v>79</v>
      </c>
      <c r="B88" s="136" t="s">
        <v>51</v>
      </c>
      <c r="C88" s="136" t="s">
        <v>26</v>
      </c>
      <c r="D88" s="138" t="s">
        <v>936</v>
      </c>
      <c r="E88" s="138" t="s">
        <v>934</v>
      </c>
      <c r="F88" s="136" t="s">
        <v>935</v>
      </c>
      <c r="G88" s="136"/>
      <c r="H88" s="136"/>
      <c r="I88" s="136"/>
      <c r="J88" s="136" t="s">
        <v>196</v>
      </c>
      <c r="K88" s="136" t="s">
        <v>194</v>
      </c>
      <c r="L88" s="136" t="s">
        <v>103</v>
      </c>
      <c r="M88" s="136" t="s">
        <v>195</v>
      </c>
      <c r="N88" s="136" t="s">
        <v>89</v>
      </c>
      <c r="O88" s="140">
        <v>1</v>
      </c>
      <c r="P88" s="141"/>
      <c r="Q88" s="140">
        <v>0</v>
      </c>
      <c r="R88" s="140">
        <v>0</v>
      </c>
      <c r="S88" s="140">
        <v>0</v>
      </c>
      <c r="T88" s="136">
        <f t="shared" si="8"/>
        <v>2</v>
      </c>
      <c r="U88" s="142">
        <v>1</v>
      </c>
      <c r="V88" s="85">
        <v>1</v>
      </c>
      <c r="W88" s="85">
        <v>1</v>
      </c>
      <c r="X88" s="168">
        <v>0.5</v>
      </c>
      <c r="Y88" s="143">
        <f t="shared" si="9"/>
        <v>1</v>
      </c>
      <c r="Z88" s="144">
        <v>0</v>
      </c>
      <c r="AA88" s="143">
        <f t="shared" si="12"/>
        <v>0</v>
      </c>
      <c r="AB88" s="71"/>
      <c r="AC88" s="71"/>
      <c r="AD88" s="71"/>
    </row>
    <row r="89" spans="1:30" s="74" customFormat="1" x14ac:dyDescent="0.2">
      <c r="A89" s="148">
        <f t="shared" si="13"/>
        <v>80</v>
      </c>
      <c r="B89" s="136" t="s">
        <v>51</v>
      </c>
      <c r="C89" s="136" t="s">
        <v>26</v>
      </c>
      <c r="D89" s="136" t="s">
        <v>939</v>
      </c>
      <c r="E89" s="138" t="s">
        <v>937</v>
      </c>
      <c r="F89" s="136" t="s">
        <v>938</v>
      </c>
      <c r="G89" s="136"/>
      <c r="H89" s="136"/>
      <c r="I89" s="136"/>
      <c r="J89" s="136" t="s">
        <v>124</v>
      </c>
      <c r="K89" s="136" t="s">
        <v>125</v>
      </c>
      <c r="L89" s="136" t="s">
        <v>126</v>
      </c>
      <c r="M89" s="153" t="s">
        <v>127</v>
      </c>
      <c r="N89" s="136" t="s">
        <v>89</v>
      </c>
      <c r="O89" s="140">
        <v>1</v>
      </c>
      <c r="P89" s="141" t="s">
        <v>470</v>
      </c>
      <c r="Q89" s="140">
        <v>0</v>
      </c>
      <c r="R89" s="140">
        <v>1</v>
      </c>
      <c r="S89" s="140">
        <v>1</v>
      </c>
      <c r="T89" s="136">
        <f t="shared" si="8"/>
        <v>2</v>
      </c>
      <c r="U89" s="142">
        <v>1</v>
      </c>
      <c r="V89" s="85">
        <v>1</v>
      </c>
      <c r="W89" s="85">
        <v>1</v>
      </c>
      <c r="X89" s="142">
        <f t="shared" si="11"/>
        <v>1</v>
      </c>
      <c r="Y89" s="143">
        <f t="shared" si="9"/>
        <v>2</v>
      </c>
      <c r="Z89" s="144">
        <v>0</v>
      </c>
      <c r="AA89" s="143">
        <f t="shared" si="12"/>
        <v>0</v>
      </c>
      <c r="AB89" s="71" t="s">
        <v>1168</v>
      </c>
      <c r="AC89" s="71" t="s">
        <v>1174</v>
      </c>
      <c r="AD89" s="71"/>
    </row>
    <row r="90" spans="1:30" s="74" customFormat="1" x14ac:dyDescent="0.2">
      <c r="A90" s="148">
        <f t="shared" si="13"/>
        <v>81</v>
      </c>
      <c r="B90" s="136" t="s">
        <v>51</v>
      </c>
      <c r="C90" s="136" t="s">
        <v>25</v>
      </c>
      <c r="D90" s="138" t="s">
        <v>1067</v>
      </c>
      <c r="E90" s="138" t="s">
        <v>940</v>
      </c>
      <c r="F90" s="136" t="s">
        <v>941</v>
      </c>
      <c r="G90" s="136"/>
      <c r="H90" s="136"/>
      <c r="I90" s="136"/>
      <c r="J90" s="136" t="s">
        <v>1066</v>
      </c>
      <c r="K90" s="136" t="s">
        <v>1013</v>
      </c>
      <c r="L90" s="136" t="s">
        <v>108</v>
      </c>
      <c r="M90" s="136">
        <v>33301</v>
      </c>
      <c r="N90" s="136" t="s">
        <v>89</v>
      </c>
      <c r="O90" s="140">
        <v>1</v>
      </c>
      <c r="P90" s="141"/>
      <c r="Q90" s="140">
        <v>0</v>
      </c>
      <c r="R90" s="140">
        <v>0</v>
      </c>
      <c r="S90" s="140">
        <v>0</v>
      </c>
      <c r="T90" s="136">
        <f t="shared" si="8"/>
        <v>2</v>
      </c>
      <c r="U90" s="142">
        <v>1</v>
      </c>
      <c r="V90" s="85">
        <v>1</v>
      </c>
      <c r="W90" s="85">
        <v>1</v>
      </c>
      <c r="X90" s="142">
        <f t="shared" si="11"/>
        <v>1</v>
      </c>
      <c r="Y90" s="143">
        <f t="shared" si="9"/>
        <v>2</v>
      </c>
      <c r="Z90" s="144">
        <v>0</v>
      </c>
      <c r="AA90" s="143">
        <f t="shared" si="12"/>
        <v>0</v>
      </c>
      <c r="AB90" s="71"/>
      <c r="AC90" s="71"/>
      <c r="AD90" s="71"/>
    </row>
    <row r="91" spans="1:30" s="74" customFormat="1" x14ac:dyDescent="0.2">
      <c r="A91" s="148">
        <f t="shared" si="13"/>
        <v>82</v>
      </c>
      <c r="B91" s="136" t="s">
        <v>51</v>
      </c>
      <c r="C91" s="136" t="s">
        <v>25</v>
      </c>
      <c r="D91" s="136" t="s">
        <v>944</v>
      </c>
      <c r="E91" s="138" t="s">
        <v>942</v>
      </c>
      <c r="F91" s="136" t="s">
        <v>943</v>
      </c>
      <c r="G91" s="136"/>
      <c r="H91" s="136"/>
      <c r="I91" s="136"/>
      <c r="J91" s="136" t="s">
        <v>1065</v>
      </c>
      <c r="K91" s="136" t="s">
        <v>111</v>
      </c>
      <c r="L91" s="136" t="s">
        <v>108</v>
      </c>
      <c r="M91" s="136">
        <v>33021</v>
      </c>
      <c r="N91" s="136" t="s">
        <v>89</v>
      </c>
      <c r="O91" s="140">
        <v>1</v>
      </c>
      <c r="P91" s="141"/>
      <c r="Q91" s="140">
        <v>0</v>
      </c>
      <c r="R91" s="140">
        <v>0</v>
      </c>
      <c r="S91" s="140">
        <v>0</v>
      </c>
      <c r="T91" s="136">
        <f t="shared" si="8"/>
        <v>2</v>
      </c>
      <c r="U91" s="142">
        <v>1</v>
      </c>
      <c r="V91" s="85">
        <v>1</v>
      </c>
      <c r="W91" s="85">
        <v>1</v>
      </c>
      <c r="X91" s="142">
        <f t="shared" si="11"/>
        <v>1</v>
      </c>
      <c r="Y91" s="143">
        <f t="shared" si="9"/>
        <v>2</v>
      </c>
      <c r="Z91" s="144">
        <v>0</v>
      </c>
      <c r="AA91" s="143">
        <f t="shared" si="12"/>
        <v>0</v>
      </c>
      <c r="AB91" s="71"/>
      <c r="AC91" s="71"/>
      <c r="AD91" s="71"/>
    </row>
    <row r="92" spans="1:30" s="74" customFormat="1" x14ac:dyDescent="0.2">
      <c r="A92" s="148">
        <f t="shared" si="13"/>
        <v>83</v>
      </c>
      <c r="B92" s="136" t="s">
        <v>51</v>
      </c>
      <c r="C92" s="136" t="s">
        <v>25</v>
      </c>
      <c r="D92" s="136" t="s">
        <v>947</v>
      </c>
      <c r="E92" s="138" t="s">
        <v>945</v>
      </c>
      <c r="F92" s="136" t="s">
        <v>946</v>
      </c>
      <c r="G92" s="136"/>
      <c r="H92" s="136"/>
      <c r="I92" s="136"/>
      <c r="J92" s="136" t="s">
        <v>118</v>
      </c>
      <c r="K92" s="136" t="s">
        <v>119</v>
      </c>
      <c r="L92" s="136" t="s">
        <v>108</v>
      </c>
      <c r="M92" s="136">
        <v>33331</v>
      </c>
      <c r="N92" s="136" t="s">
        <v>89</v>
      </c>
      <c r="O92" s="140">
        <v>1</v>
      </c>
      <c r="P92" s="141"/>
      <c r="Q92" s="140">
        <v>0</v>
      </c>
      <c r="R92" s="140">
        <v>0</v>
      </c>
      <c r="S92" s="140">
        <v>0</v>
      </c>
      <c r="T92" s="136">
        <f t="shared" si="8"/>
        <v>2</v>
      </c>
      <c r="U92" s="142">
        <v>1</v>
      </c>
      <c r="V92" s="85">
        <v>1</v>
      </c>
      <c r="W92" s="85">
        <v>1</v>
      </c>
      <c r="X92" s="142">
        <f t="shared" si="11"/>
        <v>1</v>
      </c>
      <c r="Y92" s="143">
        <f t="shared" si="9"/>
        <v>2</v>
      </c>
      <c r="Z92" s="144">
        <v>0</v>
      </c>
      <c r="AA92" s="143">
        <f t="shared" si="12"/>
        <v>0</v>
      </c>
      <c r="AB92" s="71" t="s">
        <v>1181</v>
      </c>
      <c r="AC92" s="71"/>
      <c r="AD92" s="71"/>
    </row>
    <row r="93" spans="1:30" s="74" customFormat="1" hidden="1" x14ac:dyDescent="0.2">
      <c r="A93" s="148">
        <f t="shared" si="13"/>
        <v>84</v>
      </c>
      <c r="B93" s="136" t="s">
        <v>51</v>
      </c>
      <c r="C93" s="136" t="s">
        <v>25</v>
      </c>
      <c r="D93" s="138" t="s">
        <v>948</v>
      </c>
      <c r="E93" s="138" t="s">
        <v>948</v>
      </c>
      <c r="F93" s="136"/>
      <c r="G93" s="136"/>
      <c r="H93" s="136"/>
      <c r="I93" s="136"/>
      <c r="J93" s="136" t="s">
        <v>1073</v>
      </c>
      <c r="K93" s="136" t="s">
        <v>107</v>
      </c>
      <c r="L93" s="136" t="s">
        <v>108</v>
      </c>
      <c r="M93" s="136">
        <v>33324</v>
      </c>
      <c r="N93" s="136" t="s">
        <v>89</v>
      </c>
      <c r="O93" s="140">
        <v>1</v>
      </c>
      <c r="P93" s="141"/>
      <c r="Q93" s="140">
        <v>0</v>
      </c>
      <c r="R93" s="140">
        <v>0</v>
      </c>
      <c r="S93" s="140">
        <v>0</v>
      </c>
      <c r="T93" s="136">
        <f t="shared" si="8"/>
        <v>1</v>
      </c>
      <c r="U93" s="142">
        <v>1</v>
      </c>
      <c r="V93" s="85">
        <v>0</v>
      </c>
      <c r="W93" s="85">
        <v>0</v>
      </c>
      <c r="X93" s="142">
        <f t="shared" si="11"/>
        <v>0</v>
      </c>
      <c r="Y93" s="143">
        <f t="shared" si="9"/>
        <v>0</v>
      </c>
      <c r="Z93" s="144">
        <v>0</v>
      </c>
      <c r="AA93" s="143">
        <f t="shared" si="12"/>
        <v>0</v>
      </c>
      <c r="AB93" s="71"/>
      <c r="AC93" s="71"/>
      <c r="AD93" s="71"/>
    </row>
    <row r="94" spans="1:30" s="74" customFormat="1" x14ac:dyDescent="0.2">
      <c r="A94" s="148">
        <f t="shared" si="13"/>
        <v>85</v>
      </c>
      <c r="B94" s="136" t="s">
        <v>51</v>
      </c>
      <c r="C94" s="136" t="s">
        <v>25</v>
      </c>
      <c r="D94" s="136" t="s">
        <v>1070</v>
      </c>
      <c r="E94" s="138" t="s">
        <v>949</v>
      </c>
      <c r="F94" s="136" t="s">
        <v>1038</v>
      </c>
      <c r="G94" s="136"/>
      <c r="H94" s="136"/>
      <c r="I94" s="136"/>
      <c r="J94" s="136" t="s">
        <v>1072</v>
      </c>
      <c r="K94" s="136" t="s">
        <v>107</v>
      </c>
      <c r="L94" s="136" t="s">
        <v>108</v>
      </c>
      <c r="M94" s="136">
        <v>33324</v>
      </c>
      <c r="N94" s="136" t="s">
        <v>89</v>
      </c>
      <c r="O94" s="140">
        <v>1</v>
      </c>
      <c r="P94" s="141"/>
      <c r="Q94" s="140">
        <v>0</v>
      </c>
      <c r="R94" s="140">
        <v>0</v>
      </c>
      <c r="S94" s="140">
        <v>0</v>
      </c>
      <c r="T94" s="136">
        <f t="shared" si="8"/>
        <v>2</v>
      </c>
      <c r="U94" s="142">
        <v>1</v>
      </c>
      <c r="V94" s="85">
        <v>1</v>
      </c>
      <c r="W94" s="85">
        <v>1</v>
      </c>
      <c r="X94" s="142">
        <f t="shared" si="11"/>
        <v>1</v>
      </c>
      <c r="Y94" s="143">
        <f t="shared" si="9"/>
        <v>2</v>
      </c>
      <c r="Z94" s="144">
        <v>0</v>
      </c>
      <c r="AA94" s="143">
        <f t="shared" si="12"/>
        <v>0</v>
      </c>
      <c r="AB94" s="71"/>
      <c r="AC94" s="71"/>
      <c r="AD94" s="71"/>
    </row>
    <row r="95" spans="1:30" s="74" customFormat="1" x14ac:dyDescent="0.2">
      <c r="A95" s="148">
        <f t="shared" si="13"/>
        <v>86</v>
      </c>
      <c r="B95" s="136" t="s">
        <v>51</v>
      </c>
      <c r="C95" s="136" t="s">
        <v>25</v>
      </c>
      <c r="D95" s="136" t="s">
        <v>952</v>
      </c>
      <c r="E95" s="138" t="s">
        <v>950</v>
      </c>
      <c r="F95" s="136" t="s">
        <v>951</v>
      </c>
      <c r="G95" s="136"/>
      <c r="H95" s="136"/>
      <c r="I95" s="136"/>
      <c r="J95" s="136" t="s">
        <v>129</v>
      </c>
      <c r="K95" s="136" t="s">
        <v>121</v>
      </c>
      <c r="L95" s="136" t="s">
        <v>108</v>
      </c>
      <c r="M95" s="136">
        <v>33332</v>
      </c>
      <c r="N95" s="136" t="s">
        <v>89</v>
      </c>
      <c r="O95" s="140">
        <v>1</v>
      </c>
      <c r="P95" s="141"/>
      <c r="Q95" s="140">
        <v>0</v>
      </c>
      <c r="R95" s="140">
        <v>0</v>
      </c>
      <c r="S95" s="140">
        <v>0</v>
      </c>
      <c r="T95" s="136">
        <f t="shared" si="8"/>
        <v>2</v>
      </c>
      <c r="U95" s="142">
        <v>0.75</v>
      </c>
      <c r="V95" s="85">
        <v>1</v>
      </c>
      <c r="W95" s="85">
        <v>1</v>
      </c>
      <c r="X95" s="142">
        <f t="shared" si="11"/>
        <v>1</v>
      </c>
      <c r="Y95" s="143">
        <f t="shared" si="9"/>
        <v>2</v>
      </c>
      <c r="Z95" s="144">
        <v>0</v>
      </c>
      <c r="AA95" s="143">
        <f t="shared" si="12"/>
        <v>0</v>
      </c>
      <c r="AB95" s="71"/>
      <c r="AC95" s="71"/>
      <c r="AD95" s="71"/>
    </row>
    <row r="96" spans="1:30" s="74" customFormat="1" hidden="1" x14ac:dyDescent="0.2">
      <c r="A96" s="148">
        <f t="shared" si="13"/>
        <v>87</v>
      </c>
      <c r="B96" s="136" t="s">
        <v>51</v>
      </c>
      <c r="C96" s="136" t="s">
        <v>25</v>
      </c>
      <c r="D96" s="136" t="s">
        <v>955</v>
      </c>
      <c r="E96" s="138" t="s">
        <v>953</v>
      </c>
      <c r="F96" s="136" t="s">
        <v>954</v>
      </c>
      <c r="G96" s="136"/>
      <c r="H96" s="136"/>
      <c r="I96" s="136"/>
      <c r="J96" s="136" t="s">
        <v>1071</v>
      </c>
      <c r="K96" s="136" t="s">
        <v>132</v>
      </c>
      <c r="L96" s="136" t="s">
        <v>108</v>
      </c>
      <c r="M96" s="136">
        <v>33160</v>
      </c>
      <c r="N96" s="136" t="s">
        <v>89</v>
      </c>
      <c r="O96" s="140">
        <v>1</v>
      </c>
      <c r="P96" s="141"/>
      <c r="Q96" s="140">
        <v>0</v>
      </c>
      <c r="R96" s="140">
        <v>0</v>
      </c>
      <c r="S96" s="140">
        <v>0</v>
      </c>
      <c r="T96" s="136">
        <f t="shared" si="8"/>
        <v>2</v>
      </c>
      <c r="U96" s="142">
        <v>0.5</v>
      </c>
      <c r="V96" s="85">
        <v>0</v>
      </c>
      <c r="W96" s="85">
        <v>0</v>
      </c>
      <c r="X96" s="142">
        <f t="shared" si="11"/>
        <v>0</v>
      </c>
      <c r="Y96" s="143">
        <f t="shared" si="9"/>
        <v>0</v>
      </c>
      <c r="Z96" s="144">
        <v>0</v>
      </c>
      <c r="AA96" s="143">
        <f t="shared" si="12"/>
        <v>0</v>
      </c>
      <c r="AB96" s="71" t="s">
        <v>1167</v>
      </c>
      <c r="AC96" s="71"/>
      <c r="AD96" s="71"/>
    </row>
    <row r="97" spans="1:30" s="74" customFormat="1" x14ac:dyDescent="0.2">
      <c r="A97" s="148">
        <f t="shared" si="13"/>
        <v>88</v>
      </c>
      <c r="B97" s="136" t="s">
        <v>51</v>
      </c>
      <c r="C97" s="136" t="s">
        <v>25</v>
      </c>
      <c r="D97" s="136" t="s">
        <v>958</v>
      </c>
      <c r="E97" s="138" t="s">
        <v>956</v>
      </c>
      <c r="F97" s="136" t="s">
        <v>957</v>
      </c>
      <c r="G97" s="136"/>
      <c r="H97" s="136"/>
      <c r="I97" s="136"/>
      <c r="J97" s="136" t="s">
        <v>128</v>
      </c>
      <c r="K97" s="136" t="s">
        <v>121</v>
      </c>
      <c r="L97" s="136" t="s">
        <v>108</v>
      </c>
      <c r="M97" s="136">
        <v>33332</v>
      </c>
      <c r="N97" s="136" t="s">
        <v>89</v>
      </c>
      <c r="O97" s="140">
        <v>1</v>
      </c>
      <c r="P97" s="141"/>
      <c r="Q97" s="140">
        <v>0</v>
      </c>
      <c r="R97" s="140">
        <v>0</v>
      </c>
      <c r="S97" s="140">
        <v>0</v>
      </c>
      <c r="T97" s="136">
        <f t="shared" si="8"/>
        <v>2</v>
      </c>
      <c r="U97" s="142">
        <v>0.75</v>
      </c>
      <c r="V97" s="85">
        <v>1</v>
      </c>
      <c r="W97" s="85">
        <v>1</v>
      </c>
      <c r="X97" s="142">
        <f t="shared" si="11"/>
        <v>1</v>
      </c>
      <c r="Y97" s="143">
        <f t="shared" si="9"/>
        <v>2</v>
      </c>
      <c r="Z97" s="144">
        <v>0</v>
      </c>
      <c r="AA97" s="143">
        <f t="shared" si="12"/>
        <v>0</v>
      </c>
      <c r="AB97" s="71"/>
      <c r="AC97" s="71" t="s">
        <v>1175</v>
      </c>
      <c r="AD97" s="71"/>
    </row>
    <row r="98" spans="1:30" s="74" customFormat="1" hidden="1" x14ac:dyDescent="0.2">
      <c r="A98" s="148">
        <f t="shared" si="13"/>
        <v>89</v>
      </c>
      <c r="B98" s="136" t="s">
        <v>51</v>
      </c>
      <c r="C98" s="136" t="s">
        <v>25</v>
      </c>
      <c r="D98" s="138" t="s">
        <v>1103</v>
      </c>
      <c r="E98" s="138" t="s">
        <v>959</v>
      </c>
      <c r="F98" s="136" t="s">
        <v>1148</v>
      </c>
      <c r="G98" s="136"/>
      <c r="H98" s="136"/>
      <c r="I98" s="136"/>
      <c r="J98" s="136" t="s">
        <v>724</v>
      </c>
      <c r="K98" s="136" t="s">
        <v>172</v>
      </c>
      <c r="L98" s="136" t="s">
        <v>108</v>
      </c>
      <c r="M98" s="136">
        <v>33026</v>
      </c>
      <c r="N98" s="136" t="s">
        <v>89</v>
      </c>
      <c r="O98" s="140">
        <v>1</v>
      </c>
      <c r="P98" s="141"/>
      <c r="Q98" s="140">
        <v>0</v>
      </c>
      <c r="R98" s="140">
        <v>0</v>
      </c>
      <c r="S98" s="140">
        <v>0</v>
      </c>
      <c r="T98" s="136">
        <f t="shared" si="8"/>
        <v>2</v>
      </c>
      <c r="U98" s="142">
        <v>0.75</v>
      </c>
      <c r="V98" s="85">
        <v>0</v>
      </c>
      <c r="W98" s="85">
        <v>0</v>
      </c>
      <c r="X98" s="142">
        <f t="shared" si="11"/>
        <v>0</v>
      </c>
      <c r="Y98" s="143">
        <f t="shared" si="9"/>
        <v>0</v>
      </c>
      <c r="Z98" s="144">
        <v>0</v>
      </c>
      <c r="AA98" s="143">
        <f t="shared" si="12"/>
        <v>0</v>
      </c>
      <c r="AB98" s="71"/>
      <c r="AC98" s="71"/>
      <c r="AD98" s="71"/>
    </row>
    <row r="99" spans="1:30" s="74" customFormat="1" hidden="1" x14ac:dyDescent="0.2">
      <c r="A99" s="148">
        <f t="shared" si="13"/>
        <v>90</v>
      </c>
      <c r="B99" s="136" t="s">
        <v>51</v>
      </c>
      <c r="C99" s="136" t="s">
        <v>25</v>
      </c>
      <c r="D99" s="138" t="s">
        <v>962</v>
      </c>
      <c r="E99" s="138" t="s">
        <v>960</v>
      </c>
      <c r="F99" s="136" t="s">
        <v>961</v>
      </c>
      <c r="G99" s="136"/>
      <c r="H99" s="136"/>
      <c r="I99" s="136"/>
      <c r="J99" s="136" t="s">
        <v>729</v>
      </c>
      <c r="K99" s="136" t="s">
        <v>730</v>
      </c>
      <c r="L99" s="136" t="s">
        <v>108</v>
      </c>
      <c r="M99" s="136">
        <v>33154</v>
      </c>
      <c r="N99" s="136" t="s">
        <v>89</v>
      </c>
      <c r="O99" s="140">
        <v>0</v>
      </c>
      <c r="P99" s="141"/>
      <c r="Q99" s="140">
        <v>0</v>
      </c>
      <c r="R99" s="140">
        <v>0</v>
      </c>
      <c r="S99" s="140">
        <v>0</v>
      </c>
      <c r="T99" s="136">
        <f t="shared" si="8"/>
        <v>2</v>
      </c>
      <c r="U99" s="142">
        <v>0.5</v>
      </c>
      <c r="V99" s="85">
        <v>0</v>
      </c>
      <c r="W99" s="85">
        <v>0</v>
      </c>
      <c r="X99" s="142">
        <f t="shared" si="11"/>
        <v>0</v>
      </c>
      <c r="Y99" s="143">
        <f t="shared" si="9"/>
        <v>0</v>
      </c>
      <c r="Z99" s="144">
        <v>0</v>
      </c>
      <c r="AA99" s="143">
        <f t="shared" si="12"/>
        <v>0</v>
      </c>
      <c r="AB99" s="71"/>
      <c r="AC99" s="71"/>
      <c r="AD99" s="71"/>
    </row>
    <row r="100" spans="1:30" s="74" customFormat="1" x14ac:dyDescent="0.2">
      <c r="A100" s="148">
        <f t="shared" si="13"/>
        <v>91</v>
      </c>
      <c r="B100" s="136" t="s">
        <v>51</v>
      </c>
      <c r="C100" s="136" t="s">
        <v>25</v>
      </c>
      <c r="D100" s="138" t="s">
        <v>1149</v>
      </c>
      <c r="E100" s="138" t="s">
        <v>963</v>
      </c>
      <c r="F100" s="136" t="s">
        <v>14</v>
      </c>
      <c r="G100" s="136"/>
      <c r="H100" s="136"/>
      <c r="I100" s="136"/>
      <c r="J100" s="136" t="s">
        <v>731</v>
      </c>
      <c r="K100" s="136" t="s">
        <v>732</v>
      </c>
      <c r="L100" s="136" t="s">
        <v>108</v>
      </c>
      <c r="M100" s="136">
        <v>33009</v>
      </c>
      <c r="N100" s="136" t="s">
        <v>89</v>
      </c>
      <c r="O100" s="140">
        <v>0</v>
      </c>
      <c r="P100" s="141"/>
      <c r="Q100" s="140">
        <v>0</v>
      </c>
      <c r="R100" s="140">
        <v>0</v>
      </c>
      <c r="S100" s="140">
        <v>0</v>
      </c>
      <c r="T100" s="136">
        <f t="shared" si="8"/>
        <v>2</v>
      </c>
      <c r="U100" s="142">
        <v>0.5</v>
      </c>
      <c r="V100" s="85">
        <v>1</v>
      </c>
      <c r="W100" s="85">
        <v>1</v>
      </c>
      <c r="X100" s="142">
        <f t="shared" si="11"/>
        <v>1</v>
      </c>
      <c r="Y100" s="143">
        <f t="shared" si="9"/>
        <v>2</v>
      </c>
      <c r="Z100" s="144">
        <v>0</v>
      </c>
      <c r="AA100" s="143">
        <f t="shared" si="12"/>
        <v>0</v>
      </c>
      <c r="AB100" s="71"/>
      <c r="AC100" s="71"/>
      <c r="AD100" s="71"/>
    </row>
    <row r="101" spans="1:30" s="74" customFormat="1" hidden="1" x14ac:dyDescent="0.2">
      <c r="A101" s="148">
        <f t="shared" si="13"/>
        <v>92</v>
      </c>
      <c r="B101" s="136" t="s">
        <v>51</v>
      </c>
      <c r="C101" s="136" t="s">
        <v>26</v>
      </c>
      <c r="D101" s="138" t="s">
        <v>966</v>
      </c>
      <c r="E101" s="138" t="s">
        <v>964</v>
      </c>
      <c r="F101" s="136" t="s">
        <v>965</v>
      </c>
      <c r="G101" s="136"/>
      <c r="H101" s="136"/>
      <c r="I101" s="136"/>
      <c r="J101" s="136" t="s">
        <v>733</v>
      </c>
      <c r="K101" s="136" t="s">
        <v>734</v>
      </c>
      <c r="L101" s="136" t="s">
        <v>126</v>
      </c>
      <c r="M101" s="153" t="s">
        <v>735</v>
      </c>
      <c r="N101" s="136" t="s">
        <v>89</v>
      </c>
      <c r="O101" s="140">
        <v>0</v>
      </c>
      <c r="P101" s="141"/>
      <c r="Q101" s="140">
        <v>0</v>
      </c>
      <c r="R101" s="140">
        <v>0</v>
      </c>
      <c r="S101" s="140">
        <v>0</v>
      </c>
      <c r="T101" s="136">
        <f t="shared" si="8"/>
        <v>2</v>
      </c>
      <c r="U101" s="142">
        <v>0.5</v>
      </c>
      <c r="V101" s="85">
        <v>0</v>
      </c>
      <c r="W101" s="85">
        <v>0</v>
      </c>
      <c r="X101" s="142">
        <f t="shared" si="11"/>
        <v>0</v>
      </c>
      <c r="Y101" s="143">
        <f t="shared" si="9"/>
        <v>0</v>
      </c>
      <c r="Z101" s="144">
        <v>0</v>
      </c>
      <c r="AA101" s="143">
        <f t="shared" si="12"/>
        <v>0</v>
      </c>
      <c r="AB101" s="71"/>
      <c r="AC101" s="71"/>
      <c r="AD101" s="71"/>
    </row>
    <row r="102" spans="1:30" s="74" customFormat="1" x14ac:dyDescent="0.2">
      <c r="A102" s="148">
        <f t="shared" si="13"/>
        <v>93</v>
      </c>
      <c r="B102" s="136" t="s">
        <v>62</v>
      </c>
      <c r="C102" s="136" t="s">
        <v>26</v>
      </c>
      <c r="D102" s="138" t="s">
        <v>785</v>
      </c>
      <c r="E102" s="138" t="s">
        <v>785</v>
      </c>
      <c r="F102" s="136"/>
      <c r="G102" s="136"/>
      <c r="H102" s="136"/>
      <c r="I102" s="136"/>
      <c r="J102" s="136" t="s">
        <v>1074</v>
      </c>
      <c r="K102" s="136" t="s">
        <v>88</v>
      </c>
      <c r="L102" s="136" t="s">
        <v>88</v>
      </c>
      <c r="M102" s="136">
        <v>10019</v>
      </c>
      <c r="N102" s="136" t="s">
        <v>89</v>
      </c>
      <c r="O102" s="140">
        <v>1</v>
      </c>
      <c r="P102" s="141" t="s">
        <v>470</v>
      </c>
      <c r="Q102" s="140">
        <v>1</v>
      </c>
      <c r="R102" s="140">
        <v>1</v>
      </c>
      <c r="S102" s="140">
        <v>1</v>
      </c>
      <c r="T102" s="136">
        <f t="shared" si="8"/>
        <v>1</v>
      </c>
      <c r="U102" s="142">
        <v>1</v>
      </c>
      <c r="V102" s="85">
        <v>1</v>
      </c>
      <c r="W102" s="85">
        <v>1</v>
      </c>
      <c r="X102" s="142">
        <f t="shared" si="11"/>
        <v>1</v>
      </c>
      <c r="Y102" s="143">
        <f t="shared" si="9"/>
        <v>1</v>
      </c>
      <c r="Z102" s="144">
        <v>1</v>
      </c>
      <c r="AA102" s="143">
        <f t="shared" si="12"/>
        <v>1</v>
      </c>
      <c r="AB102" s="71"/>
      <c r="AC102" s="71"/>
      <c r="AD102" s="71"/>
    </row>
    <row r="103" spans="1:30" s="74" customFormat="1" x14ac:dyDescent="0.2">
      <c r="A103" s="148">
        <f t="shared" si="13"/>
        <v>94</v>
      </c>
      <c r="B103" s="136" t="s">
        <v>62</v>
      </c>
      <c r="C103" s="136" t="s">
        <v>26</v>
      </c>
      <c r="D103" s="138" t="str">
        <f t="shared" si="10"/>
        <v>Mr. Dany Mandel and Ms. Eva Brada</v>
      </c>
      <c r="E103" s="138" t="s">
        <v>784</v>
      </c>
      <c r="F103" s="136" t="s">
        <v>1028</v>
      </c>
      <c r="G103" s="136"/>
      <c r="H103" s="136"/>
      <c r="I103" s="136"/>
      <c r="J103" s="136" t="s">
        <v>160</v>
      </c>
      <c r="K103" s="136" t="s">
        <v>161</v>
      </c>
      <c r="L103" s="136" t="s">
        <v>85</v>
      </c>
      <c r="M103" s="136" t="s">
        <v>162</v>
      </c>
      <c r="N103" s="136" t="s">
        <v>87</v>
      </c>
      <c r="O103" s="140">
        <v>1</v>
      </c>
      <c r="P103" s="141" t="s">
        <v>470</v>
      </c>
      <c r="Q103" s="140">
        <v>0</v>
      </c>
      <c r="R103" s="140">
        <v>1</v>
      </c>
      <c r="S103" s="140">
        <v>1</v>
      </c>
      <c r="T103" s="136">
        <f t="shared" si="8"/>
        <v>2</v>
      </c>
      <c r="U103" s="142">
        <v>1</v>
      </c>
      <c r="V103" s="85">
        <v>1</v>
      </c>
      <c r="W103" s="85">
        <v>1</v>
      </c>
      <c r="X103" s="142">
        <f t="shared" si="11"/>
        <v>1</v>
      </c>
      <c r="Y103" s="143">
        <f t="shared" si="9"/>
        <v>2</v>
      </c>
      <c r="Z103" s="144">
        <v>0</v>
      </c>
      <c r="AA103" s="143">
        <f t="shared" si="12"/>
        <v>0</v>
      </c>
      <c r="AB103" s="71"/>
      <c r="AC103" s="71"/>
      <c r="AD103" s="71"/>
    </row>
    <row r="104" spans="1:30" s="74" customFormat="1" x14ac:dyDescent="0.2">
      <c r="A104" s="148">
        <f t="shared" si="13"/>
        <v>95</v>
      </c>
      <c r="B104" s="136" t="s">
        <v>62</v>
      </c>
      <c r="C104" s="136" t="s">
        <v>26</v>
      </c>
      <c r="D104" s="138" t="str">
        <f t="shared" si="10"/>
        <v>Mr. Brian Pszeniczny and Ms. Kate Bucciarelli</v>
      </c>
      <c r="E104" s="138" t="s">
        <v>782</v>
      </c>
      <c r="F104" s="136" t="s">
        <v>967</v>
      </c>
      <c r="G104" s="136"/>
      <c r="H104" s="136"/>
      <c r="I104" s="136"/>
      <c r="J104" s="136" t="s">
        <v>93</v>
      </c>
      <c r="K104" s="136" t="s">
        <v>94</v>
      </c>
      <c r="L104" s="136" t="s">
        <v>85</v>
      </c>
      <c r="M104" s="136" t="s">
        <v>95</v>
      </c>
      <c r="N104" s="136" t="s">
        <v>87</v>
      </c>
      <c r="O104" s="140">
        <v>1</v>
      </c>
      <c r="P104" s="141" t="s">
        <v>470</v>
      </c>
      <c r="Q104" s="140">
        <v>1</v>
      </c>
      <c r="R104" s="140">
        <v>1</v>
      </c>
      <c r="S104" s="140">
        <v>1</v>
      </c>
      <c r="T104" s="136">
        <f t="shared" si="8"/>
        <v>2</v>
      </c>
      <c r="U104" s="142">
        <v>1</v>
      </c>
      <c r="V104" s="85">
        <v>1</v>
      </c>
      <c r="W104" s="85">
        <v>1</v>
      </c>
      <c r="X104" s="142">
        <f t="shared" si="11"/>
        <v>1</v>
      </c>
      <c r="Y104" s="143">
        <f t="shared" si="9"/>
        <v>2</v>
      </c>
      <c r="Z104" s="144">
        <v>0</v>
      </c>
      <c r="AA104" s="143">
        <f t="shared" si="12"/>
        <v>0</v>
      </c>
      <c r="AB104" s="71"/>
      <c r="AC104" s="71"/>
      <c r="AD104" s="71"/>
    </row>
    <row r="105" spans="1:30" s="74" customFormat="1" x14ac:dyDescent="0.2">
      <c r="A105" s="148">
        <f t="shared" si="13"/>
        <v>96</v>
      </c>
      <c r="B105" s="136" t="s">
        <v>62</v>
      </c>
      <c r="C105" s="136" t="s">
        <v>26</v>
      </c>
      <c r="D105" s="138" t="s">
        <v>781</v>
      </c>
      <c r="E105" s="138" t="s">
        <v>781</v>
      </c>
      <c r="F105" s="136"/>
      <c r="G105" s="136"/>
      <c r="H105" s="136"/>
      <c r="I105" s="136"/>
      <c r="J105" s="136" t="s">
        <v>93</v>
      </c>
      <c r="K105" s="136" t="s">
        <v>94</v>
      </c>
      <c r="L105" s="136" t="s">
        <v>85</v>
      </c>
      <c r="M105" s="136" t="s">
        <v>95</v>
      </c>
      <c r="N105" s="136" t="s">
        <v>87</v>
      </c>
      <c r="O105" s="140">
        <v>1</v>
      </c>
      <c r="P105" s="141" t="s">
        <v>470</v>
      </c>
      <c r="Q105" s="140">
        <v>1</v>
      </c>
      <c r="R105" s="140">
        <v>1</v>
      </c>
      <c r="S105" s="140">
        <v>1</v>
      </c>
      <c r="T105" s="136">
        <f t="shared" si="8"/>
        <v>1</v>
      </c>
      <c r="U105" s="142">
        <v>1</v>
      </c>
      <c r="V105" s="85">
        <v>1</v>
      </c>
      <c r="W105" s="85">
        <v>1</v>
      </c>
      <c r="X105" s="142">
        <f t="shared" si="11"/>
        <v>1</v>
      </c>
      <c r="Y105" s="143">
        <f t="shared" si="9"/>
        <v>1</v>
      </c>
      <c r="Z105" s="144">
        <v>0</v>
      </c>
      <c r="AA105" s="143">
        <f t="shared" si="12"/>
        <v>0</v>
      </c>
      <c r="AB105" s="71"/>
      <c r="AC105" s="71"/>
      <c r="AD105" s="71"/>
    </row>
    <row r="106" spans="1:30" s="74" customFormat="1" x14ac:dyDescent="0.2">
      <c r="A106" s="148">
        <f t="shared" si="13"/>
        <v>97</v>
      </c>
      <c r="B106" s="136" t="s">
        <v>66</v>
      </c>
      <c r="C106" s="136" t="s">
        <v>26</v>
      </c>
      <c r="D106" s="138" t="s">
        <v>968</v>
      </c>
      <c r="E106" s="138" t="s">
        <v>780</v>
      </c>
      <c r="F106" s="136" t="s">
        <v>783</v>
      </c>
      <c r="G106" s="136"/>
      <c r="H106" s="136"/>
      <c r="I106" s="136"/>
      <c r="J106" s="136" t="s">
        <v>1075</v>
      </c>
      <c r="K106" s="136" t="s">
        <v>96</v>
      </c>
      <c r="L106" s="136" t="s">
        <v>85</v>
      </c>
      <c r="M106" s="136" t="s">
        <v>262</v>
      </c>
      <c r="N106" s="136" t="s">
        <v>87</v>
      </c>
      <c r="O106" s="140">
        <v>1</v>
      </c>
      <c r="P106" s="141" t="s">
        <v>470</v>
      </c>
      <c r="Q106" s="140">
        <v>1</v>
      </c>
      <c r="R106" s="140">
        <v>1</v>
      </c>
      <c r="S106" s="140">
        <v>1</v>
      </c>
      <c r="T106" s="136">
        <f t="shared" ref="T106:T137" si="14">+(4-(ISBLANK(F106)+ISBLANK(G106)+ISBLANK(H106)+ISBLANK(I106))+1)</f>
        <v>2</v>
      </c>
      <c r="U106" s="142">
        <v>1</v>
      </c>
      <c r="V106" s="85">
        <v>1</v>
      </c>
      <c r="W106" s="85">
        <v>1</v>
      </c>
      <c r="X106" s="168">
        <v>0.5</v>
      </c>
      <c r="Y106" s="143">
        <f t="shared" ref="Y106:Y137" si="15">+T106*X106</f>
        <v>1</v>
      </c>
      <c r="Z106" s="144">
        <v>0</v>
      </c>
      <c r="AA106" s="143">
        <f t="shared" si="12"/>
        <v>0</v>
      </c>
      <c r="AB106" s="71"/>
      <c r="AC106" s="71"/>
      <c r="AD106" s="71"/>
    </row>
    <row r="107" spans="1:30" s="74" customFormat="1" x14ac:dyDescent="0.2">
      <c r="A107" s="148">
        <f t="shared" si="13"/>
        <v>98</v>
      </c>
      <c r="B107" s="136" t="s">
        <v>66</v>
      </c>
      <c r="C107" s="136" t="s">
        <v>26</v>
      </c>
      <c r="D107" s="138" t="s">
        <v>970</v>
      </c>
      <c r="E107" s="138" t="s">
        <v>969</v>
      </c>
      <c r="F107" s="136" t="s">
        <v>777</v>
      </c>
      <c r="G107" s="136"/>
      <c r="H107" s="136"/>
      <c r="I107" s="136"/>
      <c r="J107" s="136" t="s">
        <v>1076</v>
      </c>
      <c r="K107" s="136" t="s">
        <v>96</v>
      </c>
      <c r="L107" s="136" t="s">
        <v>85</v>
      </c>
      <c r="M107" s="136" t="s">
        <v>97</v>
      </c>
      <c r="N107" s="136" t="s">
        <v>87</v>
      </c>
      <c r="O107" s="140">
        <v>1</v>
      </c>
      <c r="P107" s="141" t="s">
        <v>470</v>
      </c>
      <c r="Q107" s="140">
        <v>0</v>
      </c>
      <c r="R107" s="140">
        <v>1</v>
      </c>
      <c r="S107" s="140">
        <v>1</v>
      </c>
      <c r="T107" s="136">
        <f t="shared" si="14"/>
        <v>2</v>
      </c>
      <c r="U107" s="142">
        <v>1</v>
      </c>
      <c r="V107" s="85">
        <v>1</v>
      </c>
      <c r="W107" s="85">
        <v>1</v>
      </c>
      <c r="X107" s="168">
        <v>0.5</v>
      </c>
      <c r="Y107" s="143">
        <f t="shared" si="15"/>
        <v>1</v>
      </c>
      <c r="Z107" s="144">
        <v>0</v>
      </c>
      <c r="AA107" s="143">
        <f t="shared" si="12"/>
        <v>0</v>
      </c>
      <c r="AB107" s="71"/>
      <c r="AC107" s="71"/>
      <c r="AD107" s="71"/>
    </row>
    <row r="108" spans="1:30" s="74" customFormat="1" hidden="1" x14ac:dyDescent="0.2">
      <c r="A108" s="148">
        <f t="shared" si="13"/>
        <v>99</v>
      </c>
      <c r="B108" s="136" t="s">
        <v>66</v>
      </c>
      <c r="C108" s="136" t="s">
        <v>26</v>
      </c>
      <c r="D108" s="138" t="s">
        <v>971</v>
      </c>
      <c r="E108" s="138" t="s">
        <v>776</v>
      </c>
      <c r="F108" s="136" t="s">
        <v>778</v>
      </c>
      <c r="G108" s="136"/>
      <c r="H108" s="136"/>
      <c r="I108" s="136"/>
      <c r="J108" s="136" t="s">
        <v>547</v>
      </c>
      <c r="K108" s="136" t="s">
        <v>548</v>
      </c>
      <c r="L108" s="136" t="s">
        <v>85</v>
      </c>
      <c r="M108" s="136" t="s">
        <v>549</v>
      </c>
      <c r="N108" s="136" t="s">
        <v>87</v>
      </c>
      <c r="O108" s="140">
        <v>1</v>
      </c>
      <c r="P108" s="141"/>
      <c r="Q108" s="140">
        <v>0</v>
      </c>
      <c r="R108" s="140">
        <v>0</v>
      </c>
      <c r="S108" s="140">
        <v>0</v>
      </c>
      <c r="T108" s="136">
        <f t="shared" si="14"/>
        <v>2</v>
      </c>
      <c r="U108" s="142">
        <v>0</v>
      </c>
      <c r="V108" s="85">
        <v>0</v>
      </c>
      <c r="W108" s="85">
        <v>0</v>
      </c>
      <c r="X108" s="142">
        <f t="shared" si="11"/>
        <v>0</v>
      </c>
      <c r="Y108" s="143">
        <f t="shared" si="15"/>
        <v>0</v>
      </c>
      <c r="Z108" s="144">
        <v>0</v>
      </c>
      <c r="AA108" s="143">
        <f t="shared" si="12"/>
        <v>0</v>
      </c>
      <c r="AB108" s="71"/>
      <c r="AC108" s="71"/>
      <c r="AD108" s="71"/>
    </row>
    <row r="109" spans="1:30" s="74" customFormat="1" ht="33" customHeight="1" x14ac:dyDescent="0.2">
      <c r="A109" s="148">
        <f t="shared" si="13"/>
        <v>100</v>
      </c>
      <c r="B109" s="136" t="s">
        <v>66</v>
      </c>
      <c r="C109" s="136" t="s">
        <v>26</v>
      </c>
      <c r="D109" s="138" t="s">
        <v>779</v>
      </c>
      <c r="E109" s="138" t="s">
        <v>779</v>
      </c>
      <c r="F109" s="136"/>
      <c r="G109" s="136"/>
      <c r="H109" s="136"/>
      <c r="I109" s="136"/>
      <c r="J109" s="136" t="s">
        <v>1078</v>
      </c>
      <c r="K109" s="136" t="s">
        <v>88</v>
      </c>
      <c r="L109" s="136" t="s">
        <v>88</v>
      </c>
      <c r="M109" s="136">
        <v>10016</v>
      </c>
      <c r="N109" s="136" t="s">
        <v>89</v>
      </c>
      <c r="O109" s="140">
        <v>1</v>
      </c>
      <c r="P109" s="141"/>
      <c r="Q109" s="140">
        <v>0</v>
      </c>
      <c r="R109" s="140">
        <v>0</v>
      </c>
      <c r="S109" s="140">
        <v>0</v>
      </c>
      <c r="T109" s="136">
        <f t="shared" si="14"/>
        <v>1</v>
      </c>
      <c r="U109" s="142">
        <v>1</v>
      </c>
      <c r="V109" s="85">
        <v>1</v>
      </c>
      <c r="W109" s="85">
        <v>1</v>
      </c>
      <c r="X109" s="142">
        <f t="shared" si="11"/>
        <v>1</v>
      </c>
      <c r="Y109" s="143">
        <f t="shared" si="15"/>
        <v>1</v>
      </c>
      <c r="Z109" s="144">
        <v>0</v>
      </c>
      <c r="AA109" s="143">
        <f t="shared" si="12"/>
        <v>0</v>
      </c>
      <c r="AB109" s="71"/>
      <c r="AC109" s="71"/>
      <c r="AD109" s="128" t="s">
        <v>1180</v>
      </c>
    </row>
    <row r="110" spans="1:30" s="74" customFormat="1" hidden="1" x14ac:dyDescent="0.2">
      <c r="A110" s="148">
        <f t="shared" si="13"/>
        <v>101</v>
      </c>
      <c r="B110" s="136" t="s">
        <v>66</v>
      </c>
      <c r="C110" s="136" t="s">
        <v>26</v>
      </c>
      <c r="D110" s="138" t="str">
        <f t="shared" si="10"/>
        <v>Mr. Daniel Metrikin and Ms. Lisa Skapinker</v>
      </c>
      <c r="E110" s="138" t="s">
        <v>764</v>
      </c>
      <c r="F110" s="136" t="s">
        <v>972</v>
      </c>
      <c r="G110" s="136"/>
      <c r="H110" s="136"/>
      <c r="I110" s="136"/>
      <c r="J110" s="136" t="s">
        <v>1077</v>
      </c>
      <c r="K110" s="136" t="s">
        <v>555</v>
      </c>
      <c r="L110" s="136" t="s">
        <v>103</v>
      </c>
      <c r="M110" s="136">
        <v>94305</v>
      </c>
      <c r="N110" s="136" t="s">
        <v>89</v>
      </c>
      <c r="O110" s="140">
        <v>1</v>
      </c>
      <c r="P110" s="141"/>
      <c r="Q110" s="140">
        <v>0</v>
      </c>
      <c r="R110" s="140">
        <v>0</v>
      </c>
      <c r="S110" s="140">
        <v>0</v>
      </c>
      <c r="T110" s="136">
        <f t="shared" si="14"/>
        <v>2</v>
      </c>
      <c r="U110" s="142">
        <v>0.5</v>
      </c>
      <c r="V110" s="85">
        <v>0</v>
      </c>
      <c r="W110" s="85">
        <v>0</v>
      </c>
      <c r="X110" s="142">
        <f t="shared" si="11"/>
        <v>0</v>
      </c>
      <c r="Y110" s="143">
        <f t="shared" si="15"/>
        <v>0</v>
      </c>
      <c r="Z110" s="144">
        <v>0</v>
      </c>
      <c r="AA110" s="143">
        <f t="shared" si="12"/>
        <v>0</v>
      </c>
      <c r="AB110" s="71"/>
      <c r="AC110" s="71"/>
      <c r="AD110" s="71"/>
    </row>
    <row r="111" spans="1:30" s="74" customFormat="1" x14ac:dyDescent="0.2">
      <c r="A111" s="148">
        <f t="shared" si="13"/>
        <v>102</v>
      </c>
      <c r="B111" s="136" t="s">
        <v>66</v>
      </c>
      <c r="C111" s="136" t="s">
        <v>26</v>
      </c>
      <c r="D111" s="138" t="str">
        <f t="shared" si="10"/>
        <v>Mr. Ramzi Habibi and Ms. Masiela Lusha</v>
      </c>
      <c r="E111" s="138" t="s">
        <v>763</v>
      </c>
      <c r="F111" s="136" t="s">
        <v>973</v>
      </c>
      <c r="G111" s="136"/>
      <c r="H111" s="136"/>
      <c r="I111" s="136"/>
      <c r="J111" s="136" t="s">
        <v>1079</v>
      </c>
      <c r="K111" s="136" t="s">
        <v>102</v>
      </c>
      <c r="L111" s="136" t="s">
        <v>103</v>
      </c>
      <c r="M111" s="136">
        <v>90049</v>
      </c>
      <c r="N111" s="136" t="s">
        <v>89</v>
      </c>
      <c r="O111" s="140">
        <v>1</v>
      </c>
      <c r="P111" s="141" t="s">
        <v>470</v>
      </c>
      <c r="Q111" s="140">
        <v>0</v>
      </c>
      <c r="R111" s="140">
        <v>1</v>
      </c>
      <c r="S111" s="140">
        <v>1</v>
      </c>
      <c r="T111" s="136">
        <f t="shared" si="14"/>
        <v>2</v>
      </c>
      <c r="U111" s="142">
        <v>1</v>
      </c>
      <c r="V111" s="85">
        <v>1</v>
      </c>
      <c r="W111" s="85">
        <v>1</v>
      </c>
      <c r="X111" s="142">
        <f t="shared" si="11"/>
        <v>1</v>
      </c>
      <c r="Y111" s="143">
        <f t="shared" si="15"/>
        <v>2</v>
      </c>
      <c r="Z111" s="144">
        <v>0</v>
      </c>
      <c r="AA111" s="143">
        <f t="shared" si="12"/>
        <v>0</v>
      </c>
      <c r="AB111" s="71"/>
      <c r="AC111" s="71"/>
      <c r="AD111" s="71"/>
    </row>
    <row r="112" spans="1:30" s="74" customFormat="1" x14ac:dyDescent="0.2">
      <c r="A112" s="148">
        <f t="shared" si="13"/>
        <v>103</v>
      </c>
      <c r="B112" s="136" t="s">
        <v>62</v>
      </c>
      <c r="C112" s="136" t="s">
        <v>26</v>
      </c>
      <c r="D112" s="138" t="str">
        <f t="shared" si="10"/>
        <v>Mr. Matt Unruh and Ms. Michelle Cleghorn</v>
      </c>
      <c r="E112" s="138" t="s">
        <v>762</v>
      </c>
      <c r="F112" s="136" t="s">
        <v>974</v>
      </c>
      <c r="G112" s="136"/>
      <c r="H112" s="136"/>
      <c r="I112" s="136"/>
      <c r="J112" s="136" t="s">
        <v>1128</v>
      </c>
      <c r="K112" s="136" t="s">
        <v>96</v>
      </c>
      <c r="L112" s="136" t="s">
        <v>85</v>
      </c>
      <c r="M112" s="136" t="s">
        <v>1129</v>
      </c>
      <c r="N112" s="136" t="s">
        <v>87</v>
      </c>
      <c r="O112" s="140">
        <v>1</v>
      </c>
      <c r="P112" s="141" t="s">
        <v>470</v>
      </c>
      <c r="Q112" s="140">
        <v>0</v>
      </c>
      <c r="R112" s="140">
        <v>1</v>
      </c>
      <c r="S112" s="140">
        <v>1</v>
      </c>
      <c r="T112" s="136">
        <f t="shared" si="14"/>
        <v>2</v>
      </c>
      <c r="U112" s="142">
        <v>1</v>
      </c>
      <c r="V112" s="85">
        <v>1</v>
      </c>
      <c r="W112" s="85">
        <v>1</v>
      </c>
      <c r="X112" s="142">
        <f t="shared" si="11"/>
        <v>1</v>
      </c>
      <c r="Y112" s="143">
        <f t="shared" si="15"/>
        <v>2</v>
      </c>
      <c r="Z112" s="144">
        <v>0</v>
      </c>
      <c r="AA112" s="143">
        <f t="shared" si="12"/>
        <v>0</v>
      </c>
      <c r="AB112" s="71"/>
      <c r="AC112" s="71"/>
      <c r="AD112" s="71"/>
    </row>
    <row r="113" spans="1:30" s="74" customFormat="1" x14ac:dyDescent="0.2">
      <c r="A113" s="148">
        <f t="shared" si="13"/>
        <v>104</v>
      </c>
      <c r="B113" s="136" t="s">
        <v>62</v>
      </c>
      <c r="C113" s="136" t="s">
        <v>26</v>
      </c>
      <c r="D113" s="138" t="str">
        <f t="shared" si="10"/>
        <v>Mr. Vedran Milosevic and Ms. Juliana White</v>
      </c>
      <c r="E113" s="138" t="s">
        <v>761</v>
      </c>
      <c r="F113" s="136" t="s">
        <v>975</v>
      </c>
      <c r="G113" s="136"/>
      <c r="H113" s="136"/>
      <c r="I113" s="136"/>
      <c r="J113" s="136" t="s">
        <v>1081</v>
      </c>
      <c r="K113" s="136" t="s">
        <v>88</v>
      </c>
      <c r="L113" s="136" t="s">
        <v>88</v>
      </c>
      <c r="M113" s="136">
        <v>10111</v>
      </c>
      <c r="N113" s="136" t="s">
        <v>89</v>
      </c>
      <c r="O113" s="140">
        <v>1</v>
      </c>
      <c r="P113" s="141" t="s">
        <v>470</v>
      </c>
      <c r="Q113" s="140">
        <v>1</v>
      </c>
      <c r="R113" s="140">
        <v>1</v>
      </c>
      <c r="S113" s="140">
        <v>1</v>
      </c>
      <c r="T113" s="136">
        <f t="shared" si="14"/>
        <v>2</v>
      </c>
      <c r="U113" s="142">
        <v>1</v>
      </c>
      <c r="V113" s="85">
        <v>1</v>
      </c>
      <c r="W113" s="85">
        <v>1</v>
      </c>
      <c r="X113" s="142">
        <f t="shared" si="11"/>
        <v>1</v>
      </c>
      <c r="Y113" s="143">
        <f t="shared" si="15"/>
        <v>2</v>
      </c>
      <c r="Z113" s="144">
        <v>0</v>
      </c>
      <c r="AA113" s="143">
        <f t="shared" si="12"/>
        <v>0</v>
      </c>
      <c r="AB113" s="71"/>
      <c r="AC113" s="71"/>
      <c r="AD113" s="71"/>
    </row>
    <row r="114" spans="1:30" s="74" customFormat="1" hidden="1" x14ac:dyDescent="0.2">
      <c r="A114" s="148">
        <f t="shared" si="13"/>
        <v>105</v>
      </c>
      <c r="B114" s="136" t="s">
        <v>62</v>
      </c>
      <c r="C114" s="136" t="s">
        <v>26</v>
      </c>
      <c r="D114" s="138" t="s">
        <v>775</v>
      </c>
      <c r="E114" s="138" t="s">
        <v>775</v>
      </c>
      <c r="F114" s="136"/>
      <c r="G114" s="136"/>
      <c r="H114" s="136"/>
      <c r="I114" s="136"/>
      <c r="J114" s="136" t="s">
        <v>169</v>
      </c>
      <c r="K114" s="136" t="s">
        <v>170</v>
      </c>
      <c r="L114" s="136" t="s">
        <v>103</v>
      </c>
      <c r="M114" s="136">
        <v>91303</v>
      </c>
      <c r="N114" s="136" t="s">
        <v>89</v>
      </c>
      <c r="O114" s="140">
        <v>1</v>
      </c>
      <c r="P114" s="141"/>
      <c r="Q114" s="140">
        <v>0</v>
      </c>
      <c r="R114" s="140">
        <v>0</v>
      </c>
      <c r="S114" s="140">
        <v>0</v>
      </c>
      <c r="T114" s="136">
        <f t="shared" si="14"/>
        <v>1</v>
      </c>
      <c r="U114" s="142">
        <v>0.5</v>
      </c>
      <c r="V114" s="85">
        <v>0</v>
      </c>
      <c r="W114" s="85">
        <v>0</v>
      </c>
      <c r="X114" s="142">
        <f t="shared" si="11"/>
        <v>0</v>
      </c>
      <c r="Y114" s="143">
        <f t="shared" si="15"/>
        <v>0</v>
      </c>
      <c r="Z114" s="144">
        <v>0</v>
      </c>
      <c r="AA114" s="143">
        <f t="shared" si="12"/>
        <v>0</v>
      </c>
      <c r="AB114" s="71"/>
      <c r="AC114" s="71"/>
      <c r="AD114" s="71"/>
    </row>
    <row r="115" spans="1:30" s="74" customFormat="1" x14ac:dyDescent="0.2">
      <c r="A115" s="148">
        <f t="shared" si="13"/>
        <v>106</v>
      </c>
      <c r="B115" s="136" t="s">
        <v>62</v>
      </c>
      <c r="C115" s="136" t="s">
        <v>26</v>
      </c>
      <c r="D115" s="138" t="s">
        <v>765</v>
      </c>
      <c r="E115" s="138" t="s">
        <v>765</v>
      </c>
      <c r="F115" s="136"/>
      <c r="G115" s="136"/>
      <c r="H115" s="136"/>
      <c r="I115" s="136"/>
      <c r="J115" s="136" t="s">
        <v>1108</v>
      </c>
      <c r="K115" s="136" t="s">
        <v>96</v>
      </c>
      <c r="L115" s="136" t="s">
        <v>85</v>
      </c>
      <c r="M115" s="136" t="s">
        <v>1109</v>
      </c>
      <c r="N115" s="136" t="s">
        <v>87</v>
      </c>
      <c r="O115" s="140">
        <v>0</v>
      </c>
      <c r="P115" s="141" t="s">
        <v>470</v>
      </c>
      <c r="Q115" s="140">
        <v>1</v>
      </c>
      <c r="R115" s="140">
        <v>1</v>
      </c>
      <c r="S115" s="140">
        <v>1</v>
      </c>
      <c r="T115" s="136">
        <f t="shared" si="14"/>
        <v>1</v>
      </c>
      <c r="U115" s="142">
        <v>1</v>
      </c>
      <c r="V115" s="85">
        <v>1</v>
      </c>
      <c r="W115" s="85">
        <v>1</v>
      </c>
      <c r="X115" s="142">
        <f t="shared" si="11"/>
        <v>1</v>
      </c>
      <c r="Y115" s="143">
        <f t="shared" si="15"/>
        <v>1</v>
      </c>
      <c r="Z115" s="144">
        <v>0</v>
      </c>
      <c r="AA115" s="143">
        <f t="shared" si="12"/>
        <v>0</v>
      </c>
      <c r="AB115" s="71"/>
      <c r="AC115" s="71"/>
      <c r="AD115" s="71"/>
    </row>
    <row r="116" spans="1:30" s="74" customFormat="1" hidden="1" x14ac:dyDescent="0.2">
      <c r="A116" s="148">
        <f t="shared" si="13"/>
        <v>107</v>
      </c>
      <c r="B116" s="136" t="s">
        <v>62</v>
      </c>
      <c r="C116" s="136" t="s">
        <v>26</v>
      </c>
      <c r="D116" s="138" t="s">
        <v>976</v>
      </c>
      <c r="E116" s="138" t="s">
        <v>766</v>
      </c>
      <c r="F116" s="136" t="s">
        <v>767</v>
      </c>
      <c r="G116" s="136"/>
      <c r="H116" s="136"/>
      <c r="I116" s="136"/>
      <c r="J116" s="136" t="s">
        <v>1083</v>
      </c>
      <c r="K116" s="136" t="s">
        <v>96</v>
      </c>
      <c r="L116" s="136" t="s">
        <v>85</v>
      </c>
      <c r="M116" s="136" t="s">
        <v>551</v>
      </c>
      <c r="N116" s="136" t="s">
        <v>87</v>
      </c>
      <c r="O116" s="140">
        <v>1</v>
      </c>
      <c r="P116" s="141"/>
      <c r="Q116" s="140">
        <v>0</v>
      </c>
      <c r="R116" s="140">
        <v>0</v>
      </c>
      <c r="S116" s="140">
        <v>0</v>
      </c>
      <c r="T116" s="136">
        <f t="shared" si="14"/>
        <v>2</v>
      </c>
      <c r="U116" s="142">
        <v>0</v>
      </c>
      <c r="V116" s="85">
        <v>0</v>
      </c>
      <c r="W116" s="85">
        <v>0</v>
      </c>
      <c r="X116" s="142">
        <f t="shared" si="11"/>
        <v>0</v>
      </c>
      <c r="Y116" s="143">
        <f t="shared" si="15"/>
        <v>0</v>
      </c>
      <c r="Z116" s="144">
        <v>0</v>
      </c>
      <c r="AA116" s="143">
        <f t="shared" si="12"/>
        <v>0</v>
      </c>
      <c r="AB116" s="71"/>
      <c r="AC116" s="71"/>
      <c r="AD116" s="71"/>
    </row>
    <row r="117" spans="1:30" s="121" customFormat="1" x14ac:dyDescent="0.2">
      <c r="A117" s="148">
        <f t="shared" si="13"/>
        <v>108</v>
      </c>
      <c r="B117" s="164" t="s">
        <v>62</v>
      </c>
      <c r="C117" s="164" t="s">
        <v>26</v>
      </c>
      <c r="D117" s="165" t="s">
        <v>977</v>
      </c>
      <c r="E117" s="164" t="s">
        <v>768</v>
      </c>
      <c r="F117" s="164" t="s">
        <v>769</v>
      </c>
      <c r="G117" s="164"/>
      <c r="H117" s="164"/>
      <c r="I117" s="164"/>
      <c r="J117" s="164" t="s">
        <v>240</v>
      </c>
      <c r="K117" s="164" t="s">
        <v>240</v>
      </c>
      <c r="L117" s="164" t="s">
        <v>240</v>
      </c>
      <c r="M117" s="164" t="s">
        <v>240</v>
      </c>
      <c r="N117" s="164" t="s">
        <v>240</v>
      </c>
      <c r="O117" s="166">
        <v>0</v>
      </c>
      <c r="P117" s="167" t="s">
        <v>470</v>
      </c>
      <c r="Q117" s="166">
        <v>0</v>
      </c>
      <c r="R117" s="166">
        <v>1</v>
      </c>
      <c r="S117" s="166">
        <v>1</v>
      </c>
      <c r="T117" s="164">
        <f t="shared" si="14"/>
        <v>2</v>
      </c>
      <c r="U117" s="168">
        <v>1</v>
      </c>
      <c r="V117" s="172">
        <v>1</v>
      </c>
      <c r="W117" s="172">
        <v>1</v>
      </c>
      <c r="X117" s="168">
        <v>0.5</v>
      </c>
      <c r="Y117" s="169">
        <f t="shared" si="15"/>
        <v>1</v>
      </c>
      <c r="Z117" s="170">
        <v>0</v>
      </c>
      <c r="AA117" s="169">
        <f t="shared" si="12"/>
        <v>0</v>
      </c>
      <c r="AB117" s="171"/>
      <c r="AC117" s="171"/>
      <c r="AD117" s="171"/>
    </row>
    <row r="118" spans="1:30" s="74" customFormat="1" x14ac:dyDescent="0.2">
      <c r="A118" s="148">
        <f t="shared" si="13"/>
        <v>109</v>
      </c>
      <c r="B118" s="136" t="s">
        <v>66</v>
      </c>
      <c r="C118" s="136" t="s">
        <v>26</v>
      </c>
      <c r="D118" s="138" t="s">
        <v>978</v>
      </c>
      <c r="E118" s="138" t="s">
        <v>770</v>
      </c>
      <c r="F118" s="136" t="s">
        <v>771</v>
      </c>
      <c r="G118" s="136"/>
      <c r="H118" s="136"/>
      <c r="I118" s="136"/>
      <c r="J118" s="136" t="s">
        <v>1082</v>
      </c>
      <c r="K118" s="136" t="s">
        <v>88</v>
      </c>
      <c r="L118" s="136" t="s">
        <v>88</v>
      </c>
      <c r="M118" s="136">
        <v>10010</v>
      </c>
      <c r="N118" s="136" t="s">
        <v>89</v>
      </c>
      <c r="O118" s="140">
        <v>1</v>
      </c>
      <c r="P118" s="141" t="s">
        <v>470</v>
      </c>
      <c r="Q118" s="140">
        <v>0</v>
      </c>
      <c r="R118" s="140">
        <v>1</v>
      </c>
      <c r="S118" s="140">
        <v>1</v>
      </c>
      <c r="T118" s="136">
        <f t="shared" si="14"/>
        <v>2</v>
      </c>
      <c r="U118" s="142">
        <v>1</v>
      </c>
      <c r="V118" s="85">
        <v>1</v>
      </c>
      <c r="W118" s="85">
        <v>1</v>
      </c>
      <c r="X118" s="142">
        <f t="shared" si="11"/>
        <v>1</v>
      </c>
      <c r="Y118" s="143">
        <f t="shared" si="15"/>
        <v>2</v>
      </c>
      <c r="Z118" s="144">
        <v>0</v>
      </c>
      <c r="AA118" s="143">
        <f t="shared" si="12"/>
        <v>0</v>
      </c>
      <c r="AB118" s="71"/>
      <c r="AC118" s="71"/>
      <c r="AD118" s="71"/>
    </row>
    <row r="119" spans="1:30" s="74" customFormat="1" x14ac:dyDescent="0.2">
      <c r="A119" s="148">
        <f t="shared" si="13"/>
        <v>110</v>
      </c>
      <c r="B119" s="136" t="s">
        <v>62</v>
      </c>
      <c r="C119" s="136" t="s">
        <v>26</v>
      </c>
      <c r="D119" s="138" t="str">
        <f t="shared" si="10"/>
        <v>Mr. Adam Shantz and Ms. Anna Tombs</v>
      </c>
      <c r="E119" s="138" t="s">
        <v>772</v>
      </c>
      <c r="F119" s="136" t="s">
        <v>979</v>
      </c>
      <c r="G119" s="136"/>
      <c r="H119" s="136"/>
      <c r="I119" s="136"/>
      <c r="J119" s="136" t="s">
        <v>1084</v>
      </c>
      <c r="K119" s="136" t="s">
        <v>96</v>
      </c>
      <c r="L119" s="136" t="s">
        <v>85</v>
      </c>
      <c r="M119" s="136" t="s">
        <v>105</v>
      </c>
      <c r="N119" s="136" t="s">
        <v>87</v>
      </c>
      <c r="O119" s="140">
        <v>1</v>
      </c>
      <c r="P119" s="141" t="s">
        <v>470</v>
      </c>
      <c r="Q119" s="140">
        <v>1</v>
      </c>
      <c r="R119" s="140">
        <v>1</v>
      </c>
      <c r="S119" s="140">
        <v>1</v>
      </c>
      <c r="T119" s="136">
        <f t="shared" si="14"/>
        <v>2</v>
      </c>
      <c r="U119" s="142">
        <v>1</v>
      </c>
      <c r="V119" s="85">
        <v>1</v>
      </c>
      <c r="W119" s="85">
        <v>1</v>
      </c>
      <c r="X119" s="142">
        <f t="shared" si="11"/>
        <v>1</v>
      </c>
      <c r="Y119" s="143">
        <f t="shared" si="15"/>
        <v>2</v>
      </c>
      <c r="Z119" s="144">
        <v>0</v>
      </c>
      <c r="AA119" s="143">
        <f t="shared" si="12"/>
        <v>0</v>
      </c>
      <c r="AB119" s="71"/>
      <c r="AC119" s="71"/>
      <c r="AD119" s="71"/>
    </row>
    <row r="120" spans="1:30" s="74" customFormat="1" x14ac:dyDescent="0.2">
      <c r="A120" s="148">
        <f t="shared" si="13"/>
        <v>111</v>
      </c>
      <c r="B120" s="136" t="s">
        <v>62</v>
      </c>
      <c r="C120" s="136" t="s">
        <v>26</v>
      </c>
      <c r="D120" s="138" t="str">
        <f t="shared" si="10"/>
        <v>Mr. Samir Meghji and Ms. Farah Esmail</v>
      </c>
      <c r="E120" s="138" t="s">
        <v>774</v>
      </c>
      <c r="F120" s="136" t="s">
        <v>980</v>
      </c>
      <c r="G120" s="136"/>
      <c r="H120" s="136"/>
      <c r="I120" s="136"/>
      <c r="J120" s="136" t="s">
        <v>1089</v>
      </c>
      <c r="K120" s="136" t="s">
        <v>553</v>
      </c>
      <c r="L120" s="136" t="s">
        <v>103</v>
      </c>
      <c r="M120" s="136">
        <v>90210</v>
      </c>
      <c r="N120" s="136" t="s">
        <v>89</v>
      </c>
      <c r="O120" s="140">
        <v>1</v>
      </c>
      <c r="P120" s="141" t="s">
        <v>470</v>
      </c>
      <c r="Q120" s="140">
        <v>0</v>
      </c>
      <c r="R120" s="140">
        <v>1</v>
      </c>
      <c r="S120" s="140">
        <v>1</v>
      </c>
      <c r="T120" s="136">
        <f t="shared" si="14"/>
        <v>2</v>
      </c>
      <c r="U120" s="142">
        <v>1</v>
      </c>
      <c r="V120" s="85">
        <v>1</v>
      </c>
      <c r="W120" s="85">
        <v>1</v>
      </c>
      <c r="X120" s="142">
        <f t="shared" si="11"/>
        <v>1</v>
      </c>
      <c r="Y120" s="143">
        <f t="shared" si="15"/>
        <v>2</v>
      </c>
      <c r="Z120" s="144">
        <v>0</v>
      </c>
      <c r="AA120" s="143">
        <f t="shared" si="12"/>
        <v>0</v>
      </c>
      <c r="AB120" s="71"/>
      <c r="AC120" s="71"/>
      <c r="AD120" s="71"/>
    </row>
    <row r="121" spans="1:30" s="74" customFormat="1" hidden="1" x14ac:dyDescent="0.2">
      <c r="A121" s="148">
        <f t="shared" si="13"/>
        <v>112</v>
      </c>
      <c r="B121" s="136" t="s">
        <v>66</v>
      </c>
      <c r="C121" s="136" t="s">
        <v>26</v>
      </c>
      <c r="D121" s="138" t="s">
        <v>756</v>
      </c>
      <c r="E121" s="138" t="s">
        <v>756</v>
      </c>
      <c r="F121" s="136"/>
      <c r="G121" s="136"/>
      <c r="H121" s="136"/>
      <c r="I121" s="136"/>
      <c r="J121" s="136" t="s">
        <v>1105</v>
      </c>
      <c r="K121" s="136" t="s">
        <v>1107</v>
      </c>
      <c r="L121" s="136"/>
      <c r="M121" s="136">
        <v>9384</v>
      </c>
      <c r="N121" s="136" t="s">
        <v>1106</v>
      </c>
      <c r="O121" s="140">
        <v>1</v>
      </c>
      <c r="P121" s="141"/>
      <c r="Q121" s="140">
        <v>0</v>
      </c>
      <c r="R121" s="140">
        <v>0</v>
      </c>
      <c r="S121" s="140">
        <v>0</v>
      </c>
      <c r="T121" s="136">
        <f t="shared" si="14"/>
        <v>1</v>
      </c>
      <c r="U121" s="142">
        <v>1</v>
      </c>
      <c r="V121" s="85">
        <v>0</v>
      </c>
      <c r="W121" s="85">
        <v>0</v>
      </c>
      <c r="X121" s="142">
        <f t="shared" si="11"/>
        <v>0</v>
      </c>
      <c r="Y121" s="143">
        <f t="shared" si="15"/>
        <v>0</v>
      </c>
      <c r="Z121" s="144">
        <v>0</v>
      </c>
      <c r="AA121" s="143">
        <f t="shared" si="12"/>
        <v>0</v>
      </c>
      <c r="AB121" s="71"/>
      <c r="AC121" s="71"/>
      <c r="AD121" s="71"/>
    </row>
    <row r="122" spans="1:30" s="74" customFormat="1" x14ac:dyDescent="0.2">
      <c r="A122" s="148">
        <f t="shared" si="13"/>
        <v>113</v>
      </c>
      <c r="B122" s="136" t="s">
        <v>66</v>
      </c>
      <c r="C122" s="136" t="s">
        <v>26</v>
      </c>
      <c r="D122" s="138" t="s">
        <v>757</v>
      </c>
      <c r="E122" s="138" t="s">
        <v>757</v>
      </c>
      <c r="F122" s="136"/>
      <c r="G122" s="136"/>
      <c r="H122" s="136"/>
      <c r="I122" s="136"/>
      <c r="J122" s="136" t="s">
        <v>1020</v>
      </c>
      <c r="K122" s="136" t="s">
        <v>102</v>
      </c>
      <c r="L122" s="136" t="s">
        <v>103</v>
      </c>
      <c r="M122" s="136">
        <v>90024</v>
      </c>
      <c r="N122" s="136" t="s">
        <v>89</v>
      </c>
      <c r="O122" s="140">
        <v>1</v>
      </c>
      <c r="P122" s="141" t="s">
        <v>470</v>
      </c>
      <c r="Q122" s="140">
        <v>1</v>
      </c>
      <c r="R122" s="140">
        <v>1</v>
      </c>
      <c r="S122" s="140">
        <v>1</v>
      </c>
      <c r="T122" s="136">
        <f t="shared" si="14"/>
        <v>1</v>
      </c>
      <c r="U122" s="142">
        <v>1</v>
      </c>
      <c r="V122" s="85">
        <v>1</v>
      </c>
      <c r="W122" s="85">
        <v>1</v>
      </c>
      <c r="X122" s="142">
        <f t="shared" si="11"/>
        <v>1</v>
      </c>
      <c r="Y122" s="143">
        <f t="shared" si="15"/>
        <v>1</v>
      </c>
      <c r="Z122" s="144">
        <v>0</v>
      </c>
      <c r="AA122" s="143">
        <f t="shared" si="12"/>
        <v>0</v>
      </c>
      <c r="AB122" s="71"/>
      <c r="AC122" s="71"/>
      <c r="AD122" s="71"/>
    </row>
    <row r="123" spans="1:30" s="74" customFormat="1" x14ac:dyDescent="0.2">
      <c r="A123" s="148">
        <f t="shared" si="13"/>
        <v>114</v>
      </c>
      <c r="B123" s="136" t="s">
        <v>62</v>
      </c>
      <c r="C123" s="136" t="s">
        <v>26</v>
      </c>
      <c r="D123" s="138" t="str">
        <f t="shared" si="10"/>
        <v>Mr. Wan Luo and Ms. Lindsay Hamlin</v>
      </c>
      <c r="E123" s="138" t="s">
        <v>758</v>
      </c>
      <c r="F123" s="136" t="s">
        <v>981</v>
      </c>
      <c r="G123" s="136"/>
      <c r="H123" s="136"/>
      <c r="I123" s="136"/>
      <c r="J123" s="136" t="s">
        <v>1086</v>
      </c>
      <c r="K123" s="136" t="s">
        <v>88</v>
      </c>
      <c r="L123" s="136" t="s">
        <v>88</v>
      </c>
      <c r="M123" s="136">
        <v>10012</v>
      </c>
      <c r="N123" s="136" t="s">
        <v>89</v>
      </c>
      <c r="O123" s="140">
        <v>1</v>
      </c>
      <c r="P123" s="141"/>
      <c r="Q123" s="140">
        <v>0</v>
      </c>
      <c r="R123" s="140">
        <v>0</v>
      </c>
      <c r="S123" s="140">
        <v>0</v>
      </c>
      <c r="T123" s="136">
        <f t="shared" si="14"/>
        <v>2</v>
      </c>
      <c r="U123" s="142">
        <v>0.75</v>
      </c>
      <c r="V123" s="85">
        <v>1</v>
      </c>
      <c r="W123" s="85">
        <v>1</v>
      </c>
      <c r="X123" s="142">
        <f t="shared" si="11"/>
        <v>1</v>
      </c>
      <c r="Y123" s="143">
        <f t="shared" si="15"/>
        <v>2</v>
      </c>
      <c r="Z123" s="144">
        <v>0</v>
      </c>
      <c r="AA123" s="143">
        <f t="shared" si="12"/>
        <v>0</v>
      </c>
      <c r="AB123" s="71"/>
      <c r="AC123" s="71"/>
      <c r="AD123" s="71"/>
    </row>
    <row r="124" spans="1:30" s="74" customFormat="1" x14ac:dyDescent="0.2">
      <c r="A124" s="148">
        <f t="shared" si="13"/>
        <v>115</v>
      </c>
      <c r="B124" s="136" t="s">
        <v>62</v>
      </c>
      <c r="C124" s="136" t="s">
        <v>26</v>
      </c>
      <c r="D124" s="138" t="s">
        <v>1085</v>
      </c>
      <c r="E124" s="138" t="s">
        <v>1087</v>
      </c>
      <c r="F124" s="136" t="s">
        <v>759</v>
      </c>
      <c r="G124" s="136"/>
      <c r="H124" s="136"/>
      <c r="I124" s="136"/>
      <c r="J124" s="136" t="s">
        <v>165</v>
      </c>
      <c r="K124" s="136" t="s">
        <v>166</v>
      </c>
      <c r="L124" s="136" t="s">
        <v>167</v>
      </c>
      <c r="M124" s="153" t="s">
        <v>168</v>
      </c>
      <c r="N124" s="136" t="s">
        <v>89</v>
      </c>
      <c r="O124" s="140">
        <v>1</v>
      </c>
      <c r="P124" s="141"/>
      <c r="Q124" s="140">
        <v>0</v>
      </c>
      <c r="R124" s="140">
        <v>0</v>
      </c>
      <c r="S124" s="140">
        <v>0</v>
      </c>
      <c r="T124" s="136">
        <f t="shared" si="14"/>
        <v>2</v>
      </c>
      <c r="U124" s="142">
        <v>0.75</v>
      </c>
      <c r="V124" s="85">
        <v>1</v>
      </c>
      <c r="W124" s="85">
        <v>1</v>
      </c>
      <c r="X124" s="142">
        <f t="shared" si="11"/>
        <v>1</v>
      </c>
      <c r="Y124" s="143">
        <f t="shared" si="15"/>
        <v>2</v>
      </c>
      <c r="Z124" s="144">
        <v>0</v>
      </c>
      <c r="AA124" s="143">
        <f t="shared" si="12"/>
        <v>0</v>
      </c>
      <c r="AB124" s="71"/>
      <c r="AC124" s="71"/>
      <c r="AD124" s="71" t="s">
        <v>1182</v>
      </c>
    </row>
    <row r="125" spans="1:30" s="74" customFormat="1" x14ac:dyDescent="0.2">
      <c r="A125" s="148">
        <f t="shared" si="13"/>
        <v>116</v>
      </c>
      <c r="B125" s="136" t="s">
        <v>62</v>
      </c>
      <c r="C125" s="136" t="s">
        <v>26</v>
      </c>
      <c r="D125" s="138" t="str">
        <f t="shared" si="10"/>
        <v>Mr. Ben Hunsaker and Ms. Andrea Epstein</v>
      </c>
      <c r="E125" s="138" t="s">
        <v>760</v>
      </c>
      <c r="F125" s="136" t="s">
        <v>982</v>
      </c>
      <c r="G125" s="136"/>
      <c r="H125" s="136"/>
      <c r="I125" s="136"/>
      <c r="J125" s="136" t="s">
        <v>1096</v>
      </c>
      <c r="K125" s="136" t="s">
        <v>156</v>
      </c>
      <c r="L125" s="136" t="s">
        <v>103</v>
      </c>
      <c r="M125" s="136">
        <v>90401</v>
      </c>
      <c r="N125" s="136" t="s">
        <v>89</v>
      </c>
      <c r="O125" s="140">
        <v>1</v>
      </c>
      <c r="P125" s="141" t="s">
        <v>470</v>
      </c>
      <c r="Q125" s="140">
        <v>1</v>
      </c>
      <c r="R125" s="140">
        <v>1</v>
      </c>
      <c r="S125" s="140">
        <v>1</v>
      </c>
      <c r="T125" s="136">
        <f t="shared" si="14"/>
        <v>2</v>
      </c>
      <c r="U125" s="142">
        <v>1</v>
      </c>
      <c r="V125" s="85">
        <v>1</v>
      </c>
      <c r="W125" s="85">
        <v>1</v>
      </c>
      <c r="X125" s="142">
        <f t="shared" si="11"/>
        <v>1</v>
      </c>
      <c r="Y125" s="143">
        <f t="shared" si="15"/>
        <v>2</v>
      </c>
      <c r="Z125" s="144">
        <v>0</v>
      </c>
      <c r="AA125" s="143">
        <f t="shared" si="12"/>
        <v>0</v>
      </c>
      <c r="AB125" s="71"/>
      <c r="AC125" s="71"/>
      <c r="AD125" s="71"/>
    </row>
    <row r="126" spans="1:30" s="74" customFormat="1" hidden="1" x14ac:dyDescent="0.2">
      <c r="A126" s="148">
        <f t="shared" si="13"/>
        <v>117</v>
      </c>
      <c r="B126" s="136" t="s">
        <v>62</v>
      </c>
      <c r="C126" s="136" t="s">
        <v>26</v>
      </c>
      <c r="D126" s="138" t="str">
        <f t="shared" si="10"/>
        <v>Mr. Erik Mikkelsen and Ms. Lindsay Salembier</v>
      </c>
      <c r="E126" s="138" t="s">
        <v>773</v>
      </c>
      <c r="F126" s="136" t="s">
        <v>1150</v>
      </c>
      <c r="G126" s="136"/>
      <c r="H126" s="136"/>
      <c r="I126" s="136"/>
      <c r="J126" s="136" t="s">
        <v>1136</v>
      </c>
      <c r="K126" s="136" t="s">
        <v>96</v>
      </c>
      <c r="L126" s="136" t="s">
        <v>85</v>
      </c>
      <c r="M126" s="136" t="s">
        <v>1137</v>
      </c>
      <c r="N126" s="136" t="s">
        <v>87</v>
      </c>
      <c r="O126" s="140">
        <v>0</v>
      </c>
      <c r="P126" s="141"/>
      <c r="Q126" s="140">
        <v>0</v>
      </c>
      <c r="R126" s="140">
        <v>0</v>
      </c>
      <c r="S126" s="140">
        <v>0</v>
      </c>
      <c r="T126" s="136">
        <f t="shared" si="14"/>
        <v>2</v>
      </c>
      <c r="U126" s="142">
        <v>0.5</v>
      </c>
      <c r="V126" s="85">
        <v>0</v>
      </c>
      <c r="W126" s="85">
        <v>0</v>
      </c>
      <c r="X126" s="142">
        <f t="shared" si="11"/>
        <v>0</v>
      </c>
      <c r="Y126" s="143">
        <f t="shared" si="15"/>
        <v>0</v>
      </c>
      <c r="Z126" s="144">
        <v>0</v>
      </c>
      <c r="AA126" s="143">
        <f t="shared" si="12"/>
        <v>0</v>
      </c>
      <c r="AB126" s="71"/>
      <c r="AC126" s="71"/>
      <c r="AD126" s="71"/>
    </row>
    <row r="127" spans="1:30" s="74" customFormat="1" hidden="1" x14ac:dyDescent="0.2">
      <c r="A127" s="148">
        <f t="shared" si="13"/>
        <v>118</v>
      </c>
      <c r="B127" s="136" t="s">
        <v>62</v>
      </c>
      <c r="C127" s="136" t="s">
        <v>26</v>
      </c>
      <c r="D127" s="138" t="str">
        <f t="shared" si="10"/>
        <v>Mr. Dmitriy Mitchev and Ms. Natalie Deschamps</v>
      </c>
      <c r="E127" s="138" t="s">
        <v>753</v>
      </c>
      <c r="F127" s="136" t="s">
        <v>983</v>
      </c>
      <c r="G127" s="136"/>
      <c r="H127" s="136"/>
      <c r="I127" s="136"/>
      <c r="J127" s="136" t="s">
        <v>1104</v>
      </c>
      <c r="K127" s="136" t="s">
        <v>96</v>
      </c>
      <c r="L127" s="136" t="s">
        <v>85</v>
      </c>
      <c r="M127" s="136" t="s">
        <v>159</v>
      </c>
      <c r="N127" s="136" t="s">
        <v>87</v>
      </c>
      <c r="O127" s="140">
        <v>1</v>
      </c>
      <c r="P127" s="141"/>
      <c r="Q127" s="140">
        <v>0</v>
      </c>
      <c r="R127" s="140">
        <v>0</v>
      </c>
      <c r="S127" s="140">
        <v>0</v>
      </c>
      <c r="T127" s="136">
        <f t="shared" si="14"/>
        <v>2</v>
      </c>
      <c r="U127" s="142">
        <v>1</v>
      </c>
      <c r="V127" s="85">
        <v>0</v>
      </c>
      <c r="W127" s="85">
        <v>0</v>
      </c>
      <c r="X127" s="142">
        <f t="shared" si="11"/>
        <v>0</v>
      </c>
      <c r="Y127" s="143">
        <f t="shared" si="15"/>
        <v>0</v>
      </c>
      <c r="Z127" s="144">
        <v>0</v>
      </c>
      <c r="AA127" s="143">
        <f t="shared" si="12"/>
        <v>0</v>
      </c>
      <c r="AB127" s="71"/>
      <c r="AC127" s="71"/>
      <c r="AD127" s="71"/>
    </row>
    <row r="128" spans="1:30" s="74" customFormat="1" x14ac:dyDescent="0.2">
      <c r="A128" s="148">
        <f t="shared" si="13"/>
        <v>119</v>
      </c>
      <c r="B128" s="136" t="s">
        <v>62</v>
      </c>
      <c r="C128" s="136" t="s">
        <v>26</v>
      </c>
      <c r="D128" s="138" t="s">
        <v>754</v>
      </c>
      <c r="E128" s="138" t="s">
        <v>754</v>
      </c>
      <c r="F128" s="136"/>
      <c r="G128" s="136"/>
      <c r="H128" s="136"/>
      <c r="I128" s="136"/>
      <c r="J128" s="136" t="s">
        <v>1088</v>
      </c>
      <c r="K128" s="136" t="s">
        <v>96</v>
      </c>
      <c r="L128" s="136" t="s">
        <v>85</v>
      </c>
      <c r="M128" s="136" t="s">
        <v>563</v>
      </c>
      <c r="N128" s="136" t="s">
        <v>87</v>
      </c>
      <c r="O128" s="140">
        <v>1</v>
      </c>
      <c r="P128" s="141"/>
      <c r="Q128" s="140">
        <v>0</v>
      </c>
      <c r="R128" s="140">
        <v>0</v>
      </c>
      <c r="S128" s="140">
        <v>0</v>
      </c>
      <c r="T128" s="136">
        <f t="shared" si="14"/>
        <v>1</v>
      </c>
      <c r="U128" s="142">
        <v>0.5</v>
      </c>
      <c r="V128" s="85">
        <v>1</v>
      </c>
      <c r="W128" s="85">
        <v>1</v>
      </c>
      <c r="X128" s="142">
        <f t="shared" si="11"/>
        <v>1</v>
      </c>
      <c r="Y128" s="143">
        <f t="shared" si="15"/>
        <v>1</v>
      </c>
      <c r="Z128" s="144">
        <v>0</v>
      </c>
      <c r="AA128" s="143">
        <f t="shared" si="12"/>
        <v>0</v>
      </c>
      <c r="AB128" s="71"/>
      <c r="AC128" s="71"/>
      <c r="AD128" s="71"/>
    </row>
    <row r="129" spans="1:30" s="74" customFormat="1" x14ac:dyDescent="0.2">
      <c r="A129" s="148">
        <f t="shared" si="13"/>
        <v>120</v>
      </c>
      <c r="B129" s="136" t="s">
        <v>62</v>
      </c>
      <c r="C129" s="136" t="s">
        <v>26</v>
      </c>
      <c r="D129" s="138" t="s">
        <v>755</v>
      </c>
      <c r="E129" s="138" t="s">
        <v>755</v>
      </c>
      <c r="F129" s="136" t="s">
        <v>1196</v>
      </c>
      <c r="G129" s="136"/>
      <c r="H129" s="136"/>
      <c r="I129" s="136"/>
      <c r="J129" s="136" t="s">
        <v>1090</v>
      </c>
      <c r="K129" s="136" t="s">
        <v>88</v>
      </c>
      <c r="L129" s="136" t="s">
        <v>88</v>
      </c>
      <c r="M129" s="136">
        <v>10010</v>
      </c>
      <c r="N129" s="136" t="s">
        <v>89</v>
      </c>
      <c r="O129" s="140">
        <v>1</v>
      </c>
      <c r="P129" s="141" t="s">
        <v>470</v>
      </c>
      <c r="Q129" s="140">
        <v>0</v>
      </c>
      <c r="R129" s="140">
        <v>1</v>
      </c>
      <c r="S129" s="140">
        <v>1</v>
      </c>
      <c r="T129" s="136">
        <f t="shared" si="14"/>
        <v>2</v>
      </c>
      <c r="U129" s="142">
        <v>1</v>
      </c>
      <c r="V129" s="85">
        <v>1</v>
      </c>
      <c r="W129" s="85">
        <v>1</v>
      </c>
      <c r="X129" s="142">
        <f t="shared" si="11"/>
        <v>1</v>
      </c>
      <c r="Y129" s="143">
        <f t="shared" si="15"/>
        <v>2</v>
      </c>
      <c r="Z129" s="144">
        <v>0</v>
      </c>
      <c r="AA129" s="143">
        <f t="shared" si="12"/>
        <v>0</v>
      </c>
      <c r="AB129" s="71"/>
      <c r="AC129" s="71"/>
      <c r="AD129" s="71"/>
    </row>
    <row r="130" spans="1:30" s="74" customFormat="1" hidden="1" x14ac:dyDescent="0.2">
      <c r="A130" s="148">
        <f t="shared" si="13"/>
        <v>121</v>
      </c>
      <c r="B130" s="136" t="s">
        <v>62</v>
      </c>
      <c r="C130" s="136" t="s">
        <v>26</v>
      </c>
      <c r="D130" s="138" t="str">
        <f t="shared" si="10"/>
        <v>Ms. Laura Fuser and Mr. Darren Cox</v>
      </c>
      <c r="E130" s="138" t="s">
        <v>984</v>
      </c>
      <c r="F130" s="136" t="s">
        <v>793</v>
      </c>
      <c r="G130" s="136"/>
      <c r="H130" s="136"/>
      <c r="I130" s="136"/>
      <c r="J130" s="136" t="s">
        <v>1157</v>
      </c>
      <c r="K130" s="136" t="s">
        <v>1032</v>
      </c>
      <c r="L130" s="136" t="s">
        <v>85</v>
      </c>
      <c r="M130" s="136" t="s">
        <v>1033</v>
      </c>
      <c r="N130" s="136" t="s">
        <v>87</v>
      </c>
      <c r="O130" s="140">
        <v>0</v>
      </c>
      <c r="P130" s="141"/>
      <c r="Q130" s="140">
        <v>0</v>
      </c>
      <c r="R130" s="140">
        <v>0</v>
      </c>
      <c r="S130" s="140">
        <v>0</v>
      </c>
      <c r="T130" s="136">
        <f t="shared" si="14"/>
        <v>2</v>
      </c>
      <c r="U130" s="142">
        <v>0.5</v>
      </c>
      <c r="V130" s="85">
        <v>0</v>
      </c>
      <c r="W130" s="85">
        <v>0</v>
      </c>
      <c r="X130" s="142">
        <f t="shared" si="11"/>
        <v>0</v>
      </c>
      <c r="Y130" s="143">
        <f t="shared" si="15"/>
        <v>0</v>
      </c>
      <c r="Z130" s="144">
        <v>0</v>
      </c>
      <c r="AA130" s="143">
        <f t="shared" si="12"/>
        <v>0</v>
      </c>
      <c r="AB130" s="71"/>
      <c r="AC130" s="71"/>
      <c r="AD130" s="71"/>
    </row>
    <row r="131" spans="1:30" s="74" customFormat="1" hidden="1" x14ac:dyDescent="0.2">
      <c r="A131" s="148">
        <f t="shared" si="13"/>
        <v>122</v>
      </c>
      <c r="B131" s="136" t="s">
        <v>66</v>
      </c>
      <c r="C131" s="136" t="s">
        <v>26</v>
      </c>
      <c r="D131" s="138" t="str">
        <f t="shared" si="10"/>
        <v>Mr. Tom Casarella and Dr. Elke Wagle</v>
      </c>
      <c r="E131" s="138" t="s">
        <v>737</v>
      </c>
      <c r="F131" s="136" t="s">
        <v>736</v>
      </c>
      <c r="G131" s="136"/>
      <c r="H131" s="136"/>
      <c r="I131" s="136"/>
      <c r="J131" s="136" t="s">
        <v>1091</v>
      </c>
      <c r="K131" s="136" t="s">
        <v>156</v>
      </c>
      <c r="L131" s="136" t="s">
        <v>103</v>
      </c>
      <c r="M131" s="136">
        <v>90405</v>
      </c>
      <c r="N131" s="136" t="s">
        <v>89</v>
      </c>
      <c r="O131" s="140">
        <v>1</v>
      </c>
      <c r="P131" s="141"/>
      <c r="Q131" s="140">
        <v>0</v>
      </c>
      <c r="R131" s="140">
        <v>0</v>
      </c>
      <c r="S131" s="140">
        <v>0</v>
      </c>
      <c r="T131" s="136">
        <f t="shared" si="14"/>
        <v>2</v>
      </c>
      <c r="U131" s="142">
        <v>0.5</v>
      </c>
      <c r="V131" s="85">
        <v>0</v>
      </c>
      <c r="W131" s="85">
        <v>0</v>
      </c>
      <c r="X131" s="142">
        <f t="shared" si="11"/>
        <v>0</v>
      </c>
      <c r="Y131" s="143">
        <f t="shared" si="15"/>
        <v>0</v>
      </c>
      <c r="Z131" s="144">
        <v>0</v>
      </c>
      <c r="AA131" s="143">
        <f t="shared" si="12"/>
        <v>0</v>
      </c>
      <c r="AB131" s="71"/>
      <c r="AC131" s="71"/>
      <c r="AD131" s="71"/>
    </row>
    <row r="132" spans="1:30" s="74" customFormat="1" x14ac:dyDescent="0.2">
      <c r="A132" s="148">
        <f t="shared" si="13"/>
        <v>123</v>
      </c>
      <c r="B132" s="136" t="s">
        <v>66</v>
      </c>
      <c r="C132" s="136" t="s">
        <v>26</v>
      </c>
      <c r="D132" s="138" t="str">
        <f t="shared" si="10"/>
        <v>Mr. Manvir Singh and Ms. Chandani Kaur Kohli</v>
      </c>
      <c r="E132" s="138" t="s">
        <v>738</v>
      </c>
      <c r="F132" s="136" t="s">
        <v>985</v>
      </c>
      <c r="G132" s="136"/>
      <c r="H132" s="136"/>
      <c r="I132" s="136"/>
      <c r="J132" s="136" t="s">
        <v>1092</v>
      </c>
      <c r="K132" s="136" t="s">
        <v>102</v>
      </c>
      <c r="L132" s="136" t="s">
        <v>103</v>
      </c>
      <c r="M132" s="136">
        <v>90049</v>
      </c>
      <c r="N132" s="136" t="s">
        <v>89</v>
      </c>
      <c r="O132" s="140">
        <v>1</v>
      </c>
      <c r="P132" s="141" t="s">
        <v>470</v>
      </c>
      <c r="Q132" s="140">
        <v>0</v>
      </c>
      <c r="R132" s="140">
        <v>1</v>
      </c>
      <c r="S132" s="140">
        <v>1</v>
      </c>
      <c r="T132" s="136">
        <f t="shared" si="14"/>
        <v>2</v>
      </c>
      <c r="U132" s="142">
        <v>0.5</v>
      </c>
      <c r="V132" s="85">
        <v>1</v>
      </c>
      <c r="W132" s="85">
        <v>1</v>
      </c>
      <c r="X132" s="142">
        <f t="shared" si="11"/>
        <v>1</v>
      </c>
      <c r="Y132" s="143">
        <f t="shared" si="15"/>
        <v>2</v>
      </c>
      <c r="Z132" s="144">
        <v>0</v>
      </c>
      <c r="AA132" s="143">
        <f t="shared" si="12"/>
        <v>0</v>
      </c>
      <c r="AB132" s="71"/>
      <c r="AC132" s="71"/>
      <c r="AD132" s="71"/>
    </row>
    <row r="133" spans="1:30" s="74" customFormat="1" hidden="1" x14ac:dyDescent="0.2">
      <c r="A133" s="148">
        <f t="shared" si="13"/>
        <v>124</v>
      </c>
      <c r="B133" s="136" t="s">
        <v>66</v>
      </c>
      <c r="C133" s="136" t="s">
        <v>26</v>
      </c>
      <c r="D133" s="138" t="s">
        <v>986</v>
      </c>
      <c r="E133" s="138" t="s">
        <v>739</v>
      </c>
      <c r="F133" s="136" t="s">
        <v>752</v>
      </c>
      <c r="G133" s="136"/>
      <c r="H133" s="136"/>
      <c r="I133" s="136"/>
      <c r="J133" s="136" t="s">
        <v>717</v>
      </c>
      <c r="K133" s="136" t="s">
        <v>718</v>
      </c>
      <c r="L133" s="136" t="s">
        <v>103</v>
      </c>
      <c r="M133" s="136">
        <v>91106</v>
      </c>
      <c r="N133" s="136" t="s">
        <v>89</v>
      </c>
      <c r="O133" s="140">
        <v>1</v>
      </c>
      <c r="P133" s="141"/>
      <c r="Q133" s="140">
        <v>0</v>
      </c>
      <c r="R133" s="140">
        <v>0</v>
      </c>
      <c r="S133" s="140">
        <v>0</v>
      </c>
      <c r="T133" s="136">
        <f t="shared" si="14"/>
        <v>2</v>
      </c>
      <c r="U133" s="142">
        <v>0</v>
      </c>
      <c r="V133" s="85">
        <v>0</v>
      </c>
      <c r="W133" s="85">
        <v>0</v>
      </c>
      <c r="X133" s="142">
        <f t="shared" si="11"/>
        <v>0</v>
      </c>
      <c r="Y133" s="143">
        <f t="shared" si="15"/>
        <v>0</v>
      </c>
      <c r="Z133" s="144">
        <v>0</v>
      </c>
      <c r="AA133" s="143">
        <f t="shared" si="12"/>
        <v>0</v>
      </c>
      <c r="AB133" s="71"/>
      <c r="AC133" s="71"/>
      <c r="AD133" s="71"/>
    </row>
    <row r="134" spans="1:30" s="74" customFormat="1" hidden="1" x14ac:dyDescent="0.2">
      <c r="A134" s="148">
        <f t="shared" si="13"/>
        <v>125</v>
      </c>
      <c r="B134" s="136" t="s">
        <v>66</v>
      </c>
      <c r="C134" s="136" t="s">
        <v>26</v>
      </c>
      <c r="D134" s="138" t="s">
        <v>987</v>
      </c>
      <c r="E134" s="138" t="s">
        <v>740</v>
      </c>
      <c r="F134" s="136" t="s">
        <v>751</v>
      </c>
      <c r="G134" s="136"/>
      <c r="H134" s="136"/>
      <c r="I134" s="136"/>
      <c r="J134" s="136" t="s">
        <v>719</v>
      </c>
      <c r="K134" s="136" t="s">
        <v>720</v>
      </c>
      <c r="L134" s="136" t="s">
        <v>103</v>
      </c>
      <c r="M134" s="136">
        <v>90815</v>
      </c>
      <c r="N134" s="136" t="s">
        <v>89</v>
      </c>
      <c r="O134" s="140">
        <v>1</v>
      </c>
      <c r="P134" s="141"/>
      <c r="Q134" s="140">
        <v>0</v>
      </c>
      <c r="R134" s="140">
        <v>0</v>
      </c>
      <c r="S134" s="140">
        <v>0</v>
      </c>
      <c r="T134" s="136">
        <f t="shared" si="14"/>
        <v>2</v>
      </c>
      <c r="U134" s="142">
        <v>0.5</v>
      </c>
      <c r="V134" s="85">
        <v>0</v>
      </c>
      <c r="W134" s="85">
        <v>0</v>
      </c>
      <c r="X134" s="142">
        <f t="shared" si="11"/>
        <v>0</v>
      </c>
      <c r="Y134" s="143">
        <f t="shared" si="15"/>
        <v>0</v>
      </c>
      <c r="Z134" s="144">
        <v>0</v>
      </c>
      <c r="AA134" s="143">
        <f t="shared" si="12"/>
        <v>0</v>
      </c>
      <c r="AB134" s="71"/>
      <c r="AC134" s="71"/>
      <c r="AD134" s="71"/>
    </row>
    <row r="135" spans="1:30" s="74" customFormat="1" hidden="1" x14ac:dyDescent="0.2">
      <c r="A135" s="148">
        <f t="shared" si="13"/>
        <v>126</v>
      </c>
      <c r="B135" s="136" t="s">
        <v>66</v>
      </c>
      <c r="C135" s="136" t="s">
        <v>26</v>
      </c>
      <c r="D135" s="138" t="s">
        <v>988</v>
      </c>
      <c r="E135" s="138" t="s">
        <v>741</v>
      </c>
      <c r="F135" s="136" t="s">
        <v>750</v>
      </c>
      <c r="G135" s="136"/>
      <c r="H135" s="136"/>
      <c r="I135" s="136"/>
      <c r="J135" s="136" t="s">
        <v>1114</v>
      </c>
      <c r="K135" s="136" t="s">
        <v>156</v>
      </c>
      <c r="L135" s="136" t="s">
        <v>103</v>
      </c>
      <c r="M135" s="136">
        <v>90402</v>
      </c>
      <c r="N135" s="136" t="s">
        <v>89</v>
      </c>
      <c r="O135" s="140">
        <v>1</v>
      </c>
      <c r="P135" s="141"/>
      <c r="Q135" s="140">
        <v>0</v>
      </c>
      <c r="R135" s="140">
        <v>0</v>
      </c>
      <c r="S135" s="140">
        <v>0</v>
      </c>
      <c r="T135" s="136">
        <f t="shared" si="14"/>
        <v>2</v>
      </c>
      <c r="U135" s="142">
        <v>0</v>
      </c>
      <c r="V135" s="85">
        <v>0</v>
      </c>
      <c r="W135" s="85">
        <v>0</v>
      </c>
      <c r="X135" s="142">
        <f t="shared" si="11"/>
        <v>0</v>
      </c>
      <c r="Y135" s="143">
        <f t="shared" si="15"/>
        <v>0</v>
      </c>
      <c r="Z135" s="144">
        <v>0</v>
      </c>
      <c r="AA135" s="143">
        <f t="shared" si="12"/>
        <v>0</v>
      </c>
      <c r="AB135" s="71"/>
      <c r="AC135" s="71"/>
      <c r="AD135" s="71"/>
    </row>
    <row r="136" spans="1:30" s="74" customFormat="1" hidden="1" x14ac:dyDescent="0.2">
      <c r="A136" s="148">
        <f t="shared" si="13"/>
        <v>127</v>
      </c>
      <c r="B136" s="136" t="s">
        <v>66</v>
      </c>
      <c r="C136" s="136" t="s">
        <v>26</v>
      </c>
      <c r="D136" s="138" t="s">
        <v>989</v>
      </c>
      <c r="E136" s="138" t="s">
        <v>742</v>
      </c>
      <c r="F136" s="136" t="s">
        <v>749</v>
      </c>
      <c r="G136" s="136"/>
      <c r="H136" s="136"/>
      <c r="I136" s="136"/>
      <c r="J136" s="136" t="s">
        <v>721</v>
      </c>
      <c r="K136" s="136" t="s">
        <v>541</v>
      </c>
      <c r="L136" s="136" t="s">
        <v>103</v>
      </c>
      <c r="M136" s="136">
        <v>90266</v>
      </c>
      <c r="N136" s="136" t="s">
        <v>89</v>
      </c>
      <c r="O136" s="140">
        <v>1</v>
      </c>
      <c r="P136" s="141"/>
      <c r="Q136" s="140">
        <v>0</v>
      </c>
      <c r="R136" s="140">
        <v>0</v>
      </c>
      <c r="S136" s="140">
        <v>0</v>
      </c>
      <c r="T136" s="136">
        <f t="shared" si="14"/>
        <v>2</v>
      </c>
      <c r="U136" s="142">
        <v>0</v>
      </c>
      <c r="V136" s="85">
        <v>0</v>
      </c>
      <c r="W136" s="85">
        <v>0</v>
      </c>
      <c r="X136" s="142">
        <f t="shared" si="11"/>
        <v>0</v>
      </c>
      <c r="Y136" s="143">
        <f t="shared" si="15"/>
        <v>0</v>
      </c>
      <c r="Z136" s="144">
        <v>0</v>
      </c>
      <c r="AA136" s="143">
        <f t="shared" si="12"/>
        <v>0</v>
      </c>
      <c r="AB136" s="71"/>
      <c r="AC136" s="71"/>
      <c r="AD136" s="71"/>
    </row>
    <row r="137" spans="1:30" s="74" customFormat="1" hidden="1" x14ac:dyDescent="0.2">
      <c r="A137" s="148">
        <f t="shared" si="13"/>
        <v>128</v>
      </c>
      <c r="B137" s="136" t="s">
        <v>66</v>
      </c>
      <c r="C137" s="136" t="s">
        <v>26</v>
      </c>
      <c r="D137" s="138" t="s">
        <v>990</v>
      </c>
      <c r="E137" s="138" t="s">
        <v>743</v>
      </c>
      <c r="F137" s="136" t="s">
        <v>748</v>
      </c>
      <c r="G137" s="136"/>
      <c r="H137" s="136"/>
      <c r="I137" s="136"/>
      <c r="J137" s="136" t="s">
        <v>722</v>
      </c>
      <c r="K137" s="136" t="s">
        <v>96</v>
      </c>
      <c r="L137" s="136" t="s">
        <v>85</v>
      </c>
      <c r="M137" s="136" t="s">
        <v>1102</v>
      </c>
      <c r="N137" s="136" t="s">
        <v>87</v>
      </c>
      <c r="O137" s="140">
        <v>1</v>
      </c>
      <c r="P137" s="141"/>
      <c r="Q137" s="140">
        <v>0</v>
      </c>
      <c r="R137" s="140">
        <v>0</v>
      </c>
      <c r="S137" s="140">
        <v>0</v>
      </c>
      <c r="T137" s="136">
        <f t="shared" si="14"/>
        <v>2</v>
      </c>
      <c r="U137" s="142">
        <v>0</v>
      </c>
      <c r="V137" s="144">
        <v>0</v>
      </c>
      <c r="W137" s="144">
        <v>0</v>
      </c>
      <c r="X137" s="142">
        <f t="shared" si="11"/>
        <v>0</v>
      </c>
      <c r="Y137" s="143">
        <f t="shared" si="15"/>
        <v>0</v>
      </c>
      <c r="Z137" s="144">
        <v>0</v>
      </c>
      <c r="AA137" s="143">
        <f t="shared" si="12"/>
        <v>0</v>
      </c>
      <c r="AB137" s="71"/>
      <c r="AC137" s="71"/>
      <c r="AD137" s="71"/>
    </row>
    <row r="138" spans="1:30" s="145" customFormat="1" ht="12.75" customHeight="1" x14ac:dyDescent="0.25">
      <c r="A138" s="148">
        <f t="shared" si="13"/>
        <v>129</v>
      </c>
      <c r="B138" s="136" t="s">
        <v>66</v>
      </c>
      <c r="C138" s="136" t="s">
        <v>26</v>
      </c>
      <c r="D138" s="138" t="s">
        <v>991</v>
      </c>
      <c r="E138" s="138" t="s">
        <v>786</v>
      </c>
      <c r="F138" s="136" t="s">
        <v>787</v>
      </c>
      <c r="G138" s="136"/>
      <c r="H138" s="136"/>
      <c r="I138" s="136"/>
      <c r="J138" s="139" t="s">
        <v>1095</v>
      </c>
      <c r="K138" s="136" t="s">
        <v>1093</v>
      </c>
      <c r="L138" s="136" t="s">
        <v>1094</v>
      </c>
      <c r="M138" s="136">
        <v>89148</v>
      </c>
      <c r="N138" s="136" t="s">
        <v>89</v>
      </c>
      <c r="O138" s="140">
        <v>0</v>
      </c>
      <c r="P138" s="141" t="s">
        <v>470</v>
      </c>
      <c r="Q138" s="140">
        <v>1</v>
      </c>
      <c r="R138" s="140">
        <v>1</v>
      </c>
      <c r="S138" s="140">
        <v>1</v>
      </c>
      <c r="T138" s="136">
        <f t="shared" ref="T138:T147" si="16">+(4-(ISBLANK(F138)+ISBLANK(G138)+ISBLANK(H138)+ISBLANK(I138))+1)</f>
        <v>2</v>
      </c>
      <c r="U138" s="142">
        <v>1</v>
      </c>
      <c r="V138" s="144">
        <v>1</v>
      </c>
      <c r="W138" s="144">
        <v>1</v>
      </c>
      <c r="X138" s="142">
        <f t="shared" si="11"/>
        <v>1</v>
      </c>
      <c r="Y138" s="143">
        <f t="shared" ref="Y138:Y146" si="17">+T138*X138</f>
        <v>2</v>
      </c>
      <c r="Z138" s="144">
        <v>0</v>
      </c>
      <c r="AA138" s="143">
        <f t="shared" si="12"/>
        <v>0</v>
      </c>
      <c r="AB138" s="136"/>
      <c r="AC138" s="136"/>
      <c r="AD138" s="136"/>
    </row>
    <row r="139" spans="1:30" s="145" customFormat="1" ht="12.75" customHeight="1" x14ac:dyDescent="0.25">
      <c r="A139" s="148">
        <f t="shared" si="13"/>
        <v>130</v>
      </c>
      <c r="B139" s="136" t="s">
        <v>66</v>
      </c>
      <c r="C139" s="136" t="s">
        <v>26</v>
      </c>
      <c r="D139" s="138" t="s">
        <v>992</v>
      </c>
      <c r="E139" s="138" t="s">
        <v>788</v>
      </c>
      <c r="F139" s="136" t="s">
        <v>789</v>
      </c>
      <c r="G139" s="136"/>
      <c r="H139" s="136"/>
      <c r="I139" s="136"/>
      <c r="J139" s="139" t="s">
        <v>1095</v>
      </c>
      <c r="K139" s="136" t="s">
        <v>1093</v>
      </c>
      <c r="L139" s="136" t="s">
        <v>1094</v>
      </c>
      <c r="M139" s="136">
        <v>89148</v>
      </c>
      <c r="N139" s="136" t="s">
        <v>89</v>
      </c>
      <c r="O139" s="140">
        <v>0</v>
      </c>
      <c r="P139" s="141" t="s">
        <v>470</v>
      </c>
      <c r="Q139" s="140">
        <v>1</v>
      </c>
      <c r="R139" s="140">
        <v>1</v>
      </c>
      <c r="S139" s="140">
        <v>1</v>
      </c>
      <c r="T139" s="136">
        <f t="shared" si="16"/>
        <v>2</v>
      </c>
      <c r="U139" s="142">
        <v>1</v>
      </c>
      <c r="V139" s="144">
        <v>1</v>
      </c>
      <c r="W139" s="144">
        <v>1</v>
      </c>
      <c r="X139" s="142">
        <f t="shared" ref="X139:X147" si="18">+IF(ISBLANK(W139),IF(ISBLANK(P139),U139,100%),W139)</f>
        <v>1</v>
      </c>
      <c r="Y139" s="143">
        <f t="shared" si="17"/>
        <v>2</v>
      </c>
      <c r="Z139" s="144">
        <v>0</v>
      </c>
      <c r="AA139" s="143">
        <f t="shared" ref="AA139:AA143" si="19">+T139*Z139*X139</f>
        <v>0</v>
      </c>
      <c r="AB139" s="136"/>
      <c r="AC139" s="136"/>
      <c r="AD139" s="136"/>
    </row>
    <row r="140" spans="1:30" s="145" customFormat="1" ht="12.75" customHeight="1" x14ac:dyDescent="0.25">
      <c r="A140" s="148">
        <f t="shared" si="13"/>
        <v>131</v>
      </c>
      <c r="B140" s="136" t="s">
        <v>66</v>
      </c>
      <c r="C140" s="136" t="s">
        <v>26</v>
      </c>
      <c r="D140" s="138" t="s">
        <v>993</v>
      </c>
      <c r="E140" s="138" t="s">
        <v>791</v>
      </c>
      <c r="F140" s="136" t="s">
        <v>790</v>
      </c>
      <c r="G140" s="136"/>
      <c r="H140" s="136"/>
      <c r="I140" s="136"/>
      <c r="J140" s="139" t="s">
        <v>1095</v>
      </c>
      <c r="K140" s="136" t="s">
        <v>1093</v>
      </c>
      <c r="L140" s="136" t="s">
        <v>1094</v>
      </c>
      <c r="M140" s="136">
        <v>89148</v>
      </c>
      <c r="N140" s="136" t="s">
        <v>89</v>
      </c>
      <c r="O140" s="140">
        <v>0</v>
      </c>
      <c r="P140" s="141" t="s">
        <v>470</v>
      </c>
      <c r="Q140" s="140">
        <v>1</v>
      </c>
      <c r="R140" s="140">
        <v>1</v>
      </c>
      <c r="S140" s="140">
        <v>1</v>
      </c>
      <c r="T140" s="136">
        <f t="shared" si="16"/>
        <v>2</v>
      </c>
      <c r="U140" s="142">
        <v>1</v>
      </c>
      <c r="V140" s="144">
        <v>1</v>
      </c>
      <c r="W140" s="144">
        <v>1</v>
      </c>
      <c r="X140" s="142">
        <f t="shared" si="18"/>
        <v>1</v>
      </c>
      <c r="Y140" s="143">
        <f t="shared" si="17"/>
        <v>2</v>
      </c>
      <c r="Z140" s="144">
        <v>0</v>
      </c>
      <c r="AA140" s="143">
        <f t="shared" si="19"/>
        <v>0</v>
      </c>
      <c r="AB140" s="136"/>
      <c r="AC140" s="136"/>
      <c r="AD140" s="136"/>
    </row>
    <row r="141" spans="1:30" s="145" customFormat="1" ht="12.75" customHeight="1" x14ac:dyDescent="0.25">
      <c r="A141" s="148">
        <f t="shared" si="13"/>
        <v>132</v>
      </c>
      <c r="B141" s="136" t="s">
        <v>66</v>
      </c>
      <c r="C141" s="136" t="s">
        <v>26</v>
      </c>
      <c r="D141" s="138" t="s">
        <v>994</v>
      </c>
      <c r="E141" s="138" t="s">
        <v>792</v>
      </c>
      <c r="F141" s="136" t="s">
        <v>794</v>
      </c>
      <c r="G141" s="136"/>
      <c r="H141" s="136"/>
      <c r="I141" s="136"/>
      <c r="J141" s="139" t="s">
        <v>1095</v>
      </c>
      <c r="K141" s="136" t="s">
        <v>1093</v>
      </c>
      <c r="L141" s="136" t="s">
        <v>1094</v>
      </c>
      <c r="M141" s="136">
        <v>89148</v>
      </c>
      <c r="N141" s="136" t="s">
        <v>89</v>
      </c>
      <c r="O141" s="140">
        <v>0</v>
      </c>
      <c r="P141" s="141" t="s">
        <v>470</v>
      </c>
      <c r="Q141" s="140">
        <v>1</v>
      </c>
      <c r="R141" s="140">
        <v>1</v>
      </c>
      <c r="S141" s="140">
        <v>1</v>
      </c>
      <c r="T141" s="136">
        <f t="shared" si="16"/>
        <v>2</v>
      </c>
      <c r="U141" s="142">
        <v>0.5</v>
      </c>
      <c r="V141" s="144">
        <v>1</v>
      </c>
      <c r="W141" s="144">
        <v>1</v>
      </c>
      <c r="X141" s="142">
        <f t="shared" si="18"/>
        <v>1</v>
      </c>
      <c r="Y141" s="143">
        <f t="shared" si="17"/>
        <v>2</v>
      </c>
      <c r="Z141" s="144">
        <v>0</v>
      </c>
      <c r="AA141" s="143">
        <f t="shared" si="19"/>
        <v>0</v>
      </c>
      <c r="AB141" s="136"/>
      <c r="AC141" s="136"/>
      <c r="AD141" s="136"/>
    </row>
    <row r="142" spans="1:30" s="145" customFormat="1" ht="12.75" hidden="1" customHeight="1" x14ac:dyDescent="0.25">
      <c r="A142" s="148">
        <f t="shared" si="13"/>
        <v>133</v>
      </c>
      <c r="B142" s="136" t="s">
        <v>66</v>
      </c>
      <c r="C142" s="136" t="s">
        <v>26</v>
      </c>
      <c r="D142" s="138" t="s">
        <v>1101</v>
      </c>
      <c r="E142" s="138" t="s">
        <v>1029</v>
      </c>
      <c r="F142" s="136" t="s">
        <v>1039</v>
      </c>
      <c r="G142" s="136"/>
      <c r="H142" s="136"/>
      <c r="I142" s="136"/>
      <c r="J142" s="136" t="s">
        <v>1100</v>
      </c>
      <c r="K142" s="136" t="s">
        <v>1099</v>
      </c>
      <c r="L142" s="136"/>
      <c r="M142" s="136" t="s">
        <v>1098</v>
      </c>
      <c r="N142" s="136" t="s">
        <v>1097</v>
      </c>
      <c r="O142" s="140">
        <v>0</v>
      </c>
      <c r="P142" s="141"/>
      <c r="Q142" s="140">
        <v>0</v>
      </c>
      <c r="R142" s="140">
        <v>0</v>
      </c>
      <c r="S142" s="140">
        <v>0</v>
      </c>
      <c r="T142" s="136">
        <f t="shared" si="16"/>
        <v>2</v>
      </c>
      <c r="U142" s="142">
        <v>0.5</v>
      </c>
      <c r="V142" s="144">
        <v>0</v>
      </c>
      <c r="W142" s="144">
        <v>0</v>
      </c>
      <c r="X142" s="142">
        <f t="shared" si="18"/>
        <v>0</v>
      </c>
      <c r="Y142" s="143">
        <f t="shared" si="17"/>
        <v>0</v>
      </c>
      <c r="Z142" s="144">
        <v>0</v>
      </c>
      <c r="AA142" s="143">
        <f t="shared" si="19"/>
        <v>0</v>
      </c>
      <c r="AB142" s="136"/>
      <c r="AC142" s="136"/>
      <c r="AD142" s="136"/>
    </row>
    <row r="143" spans="1:30" s="74" customFormat="1" ht="12.75" hidden="1" customHeight="1" x14ac:dyDescent="0.2">
      <c r="A143" s="148">
        <f t="shared" ref="A143:A147" si="20">A142+1</f>
        <v>134</v>
      </c>
      <c r="B143" s="136" t="s">
        <v>38</v>
      </c>
      <c r="C143" s="136" t="s">
        <v>26</v>
      </c>
      <c r="D143" s="138" t="s">
        <v>995</v>
      </c>
      <c r="E143" s="138" t="s">
        <v>723</v>
      </c>
      <c r="F143" s="136" t="s">
        <v>1127</v>
      </c>
      <c r="G143" s="136"/>
      <c r="H143" s="136"/>
      <c r="I143" s="136"/>
      <c r="J143" s="136" t="s">
        <v>1158</v>
      </c>
      <c r="K143" s="136" t="s">
        <v>102</v>
      </c>
      <c r="L143" s="136" t="s">
        <v>103</v>
      </c>
      <c r="M143" s="136">
        <v>90069</v>
      </c>
      <c r="N143" s="136" t="s">
        <v>89</v>
      </c>
      <c r="O143" s="140">
        <v>1</v>
      </c>
      <c r="P143" s="141"/>
      <c r="Q143" s="140">
        <v>0</v>
      </c>
      <c r="R143" s="140">
        <v>0</v>
      </c>
      <c r="S143" s="140">
        <v>0</v>
      </c>
      <c r="T143" s="136">
        <f t="shared" si="16"/>
        <v>2</v>
      </c>
      <c r="U143" s="142">
        <v>0.25</v>
      </c>
      <c r="V143" s="85">
        <v>0</v>
      </c>
      <c r="W143" s="85">
        <v>0</v>
      </c>
      <c r="X143" s="142">
        <f t="shared" si="18"/>
        <v>0</v>
      </c>
      <c r="Y143" s="143">
        <f t="shared" si="17"/>
        <v>0</v>
      </c>
      <c r="Z143" s="144">
        <v>0</v>
      </c>
      <c r="AA143" s="143">
        <f t="shared" si="19"/>
        <v>0</v>
      </c>
      <c r="AB143" s="71"/>
      <c r="AC143" s="71"/>
      <c r="AD143" s="71"/>
    </row>
    <row r="144" spans="1:30" s="74" customFormat="1" ht="12.75" hidden="1" customHeight="1" x14ac:dyDescent="0.2">
      <c r="A144" s="148">
        <f t="shared" si="20"/>
        <v>135</v>
      </c>
      <c r="B144" s="136" t="s">
        <v>1151</v>
      </c>
      <c r="C144" s="136" t="s">
        <v>25</v>
      </c>
      <c r="D144" s="138" t="s">
        <v>1152</v>
      </c>
      <c r="E144" s="138" t="s">
        <v>1152</v>
      </c>
      <c r="F144" s="136" t="s">
        <v>1155</v>
      </c>
      <c r="G144" s="136"/>
      <c r="H144" s="136"/>
      <c r="I144" s="136"/>
      <c r="J144" s="136" t="s">
        <v>1153</v>
      </c>
      <c r="K144" s="136" t="s">
        <v>1154</v>
      </c>
      <c r="L144" s="136" t="s">
        <v>108</v>
      </c>
      <c r="M144" s="136">
        <v>33437</v>
      </c>
      <c r="N144" s="136" t="s">
        <v>89</v>
      </c>
      <c r="O144" s="140">
        <v>0</v>
      </c>
      <c r="P144" s="141"/>
      <c r="Q144" s="140">
        <v>0</v>
      </c>
      <c r="R144" s="140">
        <v>0</v>
      </c>
      <c r="S144" s="140">
        <v>0</v>
      </c>
      <c r="T144" s="136">
        <f t="shared" si="16"/>
        <v>2</v>
      </c>
      <c r="U144" s="142">
        <v>1</v>
      </c>
      <c r="V144" s="85">
        <v>0</v>
      </c>
      <c r="W144" s="85">
        <v>0</v>
      </c>
      <c r="X144" s="142">
        <f t="shared" si="18"/>
        <v>0</v>
      </c>
      <c r="Y144" s="143">
        <f t="shared" si="17"/>
        <v>0</v>
      </c>
      <c r="Z144" s="144">
        <v>0</v>
      </c>
      <c r="AA144" s="143">
        <f t="shared" ref="AA144" si="21">+T144*Z144*X144</f>
        <v>0</v>
      </c>
      <c r="AB144" s="71"/>
      <c r="AC144" s="71"/>
      <c r="AD144" s="71"/>
    </row>
    <row r="145" spans="1:30" s="74" customFormat="1" ht="12.75" customHeight="1" x14ac:dyDescent="0.2">
      <c r="A145" s="148">
        <f t="shared" si="20"/>
        <v>136</v>
      </c>
      <c r="B145" s="136" t="s">
        <v>75</v>
      </c>
      <c r="C145" s="136" t="s">
        <v>26</v>
      </c>
      <c r="D145" s="138" t="s">
        <v>996</v>
      </c>
      <c r="E145" s="138" t="s">
        <v>744</v>
      </c>
      <c r="F145" s="136" t="s">
        <v>747</v>
      </c>
      <c r="G145" s="136"/>
      <c r="H145" s="136"/>
      <c r="I145" s="136"/>
      <c r="J145" s="136" t="s">
        <v>1012</v>
      </c>
      <c r="K145" s="136" t="s">
        <v>565</v>
      </c>
      <c r="L145" s="136" t="s">
        <v>566</v>
      </c>
      <c r="M145" s="136">
        <v>68132</v>
      </c>
      <c r="N145" s="136" t="s">
        <v>89</v>
      </c>
      <c r="O145" s="140">
        <v>1</v>
      </c>
      <c r="P145" s="141"/>
      <c r="Q145" s="140">
        <v>0</v>
      </c>
      <c r="R145" s="140">
        <v>0</v>
      </c>
      <c r="S145" s="140">
        <v>0</v>
      </c>
      <c r="T145" s="136">
        <f t="shared" si="16"/>
        <v>2</v>
      </c>
      <c r="U145" s="142">
        <v>1</v>
      </c>
      <c r="V145" s="144">
        <v>1</v>
      </c>
      <c r="W145" s="144">
        <v>1</v>
      </c>
      <c r="X145" s="142">
        <f t="shared" si="18"/>
        <v>1</v>
      </c>
      <c r="Y145" s="143">
        <f t="shared" si="17"/>
        <v>2</v>
      </c>
      <c r="Z145" s="144">
        <v>0</v>
      </c>
      <c r="AA145" s="143">
        <f>+T145*Z145*U145</f>
        <v>0</v>
      </c>
      <c r="AB145" s="71"/>
      <c r="AC145" s="71"/>
      <c r="AD145" s="71"/>
    </row>
    <row r="146" spans="1:30" s="74" customFormat="1" ht="12.75" customHeight="1" x14ac:dyDescent="0.2">
      <c r="A146" s="148">
        <f t="shared" si="20"/>
        <v>137</v>
      </c>
      <c r="B146" s="136" t="s">
        <v>75</v>
      </c>
      <c r="C146" s="136" t="s">
        <v>26</v>
      </c>
      <c r="D146" s="138" t="s">
        <v>997</v>
      </c>
      <c r="E146" s="138" t="s">
        <v>745</v>
      </c>
      <c r="F146" s="136" t="s">
        <v>746</v>
      </c>
      <c r="G146" s="136"/>
      <c r="H146" s="136"/>
      <c r="I146" s="136"/>
      <c r="J146" s="136" t="s">
        <v>567</v>
      </c>
      <c r="K146" s="136" t="s">
        <v>96</v>
      </c>
      <c r="L146" s="136" t="s">
        <v>85</v>
      </c>
      <c r="M146" s="136" t="s">
        <v>568</v>
      </c>
      <c r="N146" s="136" t="s">
        <v>87</v>
      </c>
      <c r="O146" s="140">
        <v>1</v>
      </c>
      <c r="P146" s="141" t="s">
        <v>470</v>
      </c>
      <c r="Q146" s="140">
        <v>0</v>
      </c>
      <c r="R146" s="140">
        <v>1</v>
      </c>
      <c r="S146" s="140">
        <v>1</v>
      </c>
      <c r="T146" s="136">
        <f t="shared" si="16"/>
        <v>2</v>
      </c>
      <c r="U146" s="142">
        <v>1</v>
      </c>
      <c r="V146" s="85">
        <v>1</v>
      </c>
      <c r="W146" s="85">
        <v>1</v>
      </c>
      <c r="X146" s="142">
        <f t="shared" si="18"/>
        <v>1</v>
      </c>
      <c r="Y146" s="143">
        <f t="shared" si="17"/>
        <v>2</v>
      </c>
      <c r="Z146" s="144">
        <v>0</v>
      </c>
      <c r="AA146" s="143">
        <f>+T146*Z146*U146</f>
        <v>0</v>
      </c>
      <c r="AB146" s="71" t="s">
        <v>1170</v>
      </c>
      <c r="AC146" s="71"/>
      <c r="AD146" s="71"/>
    </row>
    <row r="147" spans="1:30" s="74" customFormat="1" ht="12.75" customHeight="1" x14ac:dyDescent="0.2">
      <c r="A147" s="148">
        <f t="shared" si="20"/>
        <v>138</v>
      </c>
      <c r="B147" s="136" t="s">
        <v>75</v>
      </c>
      <c r="C147" s="136" t="s">
        <v>25</v>
      </c>
      <c r="D147" s="138"/>
      <c r="E147" s="138" t="s">
        <v>1190</v>
      </c>
      <c r="F147" s="136" t="s">
        <v>1191</v>
      </c>
      <c r="G147" s="136"/>
      <c r="H147" s="136"/>
      <c r="I147" s="136"/>
      <c r="J147" s="136"/>
      <c r="K147" s="136"/>
      <c r="L147" s="136"/>
      <c r="M147" s="136"/>
      <c r="N147" s="136"/>
      <c r="O147" s="140">
        <v>0</v>
      </c>
      <c r="P147" s="141"/>
      <c r="Q147" s="140">
        <v>0</v>
      </c>
      <c r="R147" s="140">
        <v>0</v>
      </c>
      <c r="S147" s="140">
        <v>0</v>
      </c>
      <c r="T147" s="136">
        <f t="shared" si="16"/>
        <v>2</v>
      </c>
      <c r="U147" s="142">
        <v>1</v>
      </c>
      <c r="V147" s="85">
        <v>0</v>
      </c>
      <c r="W147" s="85">
        <v>1</v>
      </c>
      <c r="X147" s="142">
        <f t="shared" si="18"/>
        <v>1</v>
      </c>
      <c r="Y147" s="143">
        <f t="shared" ref="Y147" si="22">+T147*X147</f>
        <v>2</v>
      </c>
      <c r="Z147" s="144">
        <v>0</v>
      </c>
      <c r="AA147" s="143">
        <f>+T147*Z147*U147</f>
        <v>0</v>
      </c>
      <c r="AB147" s="71" t="s">
        <v>1170</v>
      </c>
      <c r="AC147" s="71"/>
      <c r="AD147" s="71"/>
    </row>
    <row r="148" spans="1:30" ht="13.5" thickBot="1" x14ac:dyDescent="0.25">
      <c r="A148" s="154"/>
      <c r="B148" s="154"/>
      <c r="C148" s="154"/>
      <c r="D148" s="154"/>
      <c r="E148" s="154"/>
      <c r="F148" s="154"/>
      <c r="G148" s="154"/>
      <c r="H148" s="154"/>
      <c r="I148" s="155"/>
      <c r="J148" s="154"/>
      <c r="K148" s="154"/>
      <c r="L148" s="154"/>
      <c r="M148" s="154"/>
      <c r="N148" s="154"/>
      <c r="O148" s="155"/>
      <c r="P148" s="156"/>
      <c r="Q148" s="154"/>
      <c r="R148" s="154"/>
      <c r="S148" s="154"/>
      <c r="T148" s="154"/>
      <c r="U148" s="154"/>
      <c r="X148" s="154"/>
      <c r="Y148" s="154"/>
      <c r="Z148" s="154"/>
      <c r="AA148" s="154"/>
    </row>
    <row r="149" spans="1:30" ht="13.5" thickBot="1" x14ac:dyDescent="0.25">
      <c r="A149" s="157"/>
      <c r="B149" s="158" t="s">
        <v>50</v>
      </c>
      <c r="C149" s="159"/>
      <c r="D149" s="159"/>
      <c r="E149" s="159"/>
      <c r="F149" s="159"/>
      <c r="G149" s="159"/>
      <c r="H149" s="159"/>
      <c r="I149" s="159"/>
      <c r="J149" s="159"/>
      <c r="K149" s="159"/>
      <c r="L149" s="159"/>
      <c r="M149" s="159"/>
      <c r="N149" s="159"/>
      <c r="O149" s="159"/>
      <c r="P149" s="160"/>
      <c r="Q149" s="161"/>
      <c r="R149" s="161"/>
      <c r="S149" s="161"/>
      <c r="T149" s="161">
        <f>+SUM(T10:T147)</f>
        <v>266</v>
      </c>
      <c r="U149" s="162"/>
      <c r="V149" s="78"/>
      <c r="W149" s="78"/>
      <c r="X149" s="162">
        <f>+Y149/T149</f>
        <v>0.5714285714285714</v>
      </c>
      <c r="Y149" s="161">
        <f>+SUM(Y10:Y147)</f>
        <v>152</v>
      </c>
      <c r="Z149" s="161">
        <f>+SUMPRODUCT(T10:T147,Z10:Z147)</f>
        <v>20</v>
      </c>
      <c r="AA149" s="161">
        <f>+SUM(AA10:AA146)</f>
        <v>19</v>
      </c>
      <c r="AB149" s="78"/>
      <c r="AC149" s="78"/>
      <c r="AD149" s="78"/>
    </row>
    <row r="150" spans="1:30" x14ac:dyDescent="0.2">
      <c r="A150" s="154"/>
      <c r="B150" s="154"/>
      <c r="C150" s="154"/>
      <c r="D150" s="154"/>
      <c r="E150" s="154"/>
      <c r="F150" s="154"/>
      <c r="G150" s="154"/>
      <c r="H150" s="154"/>
      <c r="I150" s="155"/>
      <c r="J150" s="154"/>
      <c r="K150" s="154"/>
      <c r="L150" s="154"/>
      <c r="M150" s="154"/>
      <c r="N150" s="155"/>
      <c r="O150" s="155"/>
      <c r="P150" s="163"/>
      <c r="Q150" s="155"/>
      <c r="R150" s="155"/>
      <c r="S150" s="155"/>
      <c r="T150" s="155"/>
      <c r="U150" s="155"/>
      <c r="V150" s="155"/>
      <c r="W150" s="155"/>
      <c r="X150" s="154"/>
      <c r="Y150" s="154"/>
      <c r="Z150" s="154"/>
      <c r="AA150" s="155"/>
      <c r="AB150" s="80"/>
      <c r="AC150" s="80"/>
      <c r="AD150" s="80"/>
    </row>
    <row r="151" spans="1:30" x14ac:dyDescent="0.2">
      <c r="I151" s="80"/>
      <c r="J151" s="44" t="s">
        <v>1135</v>
      </c>
      <c r="K151" s="44" t="s">
        <v>88</v>
      </c>
      <c r="L151" s="44" t="s">
        <v>88</v>
      </c>
      <c r="M151" s="44">
        <v>10010</v>
      </c>
      <c r="N151" s="44" t="s">
        <v>89</v>
      </c>
      <c r="O151" s="80"/>
      <c r="P151" s="131"/>
    </row>
    <row r="152" spans="1:30" x14ac:dyDescent="0.2">
      <c r="I152" s="80"/>
      <c r="O152" s="80"/>
      <c r="P152" s="131"/>
    </row>
    <row r="153" spans="1:30" x14ac:dyDescent="0.2">
      <c r="I153" s="80"/>
      <c r="O153" s="80"/>
      <c r="P153" s="131"/>
    </row>
    <row r="154" spans="1:30" x14ac:dyDescent="0.2">
      <c r="I154" s="80"/>
      <c r="O154" s="80"/>
      <c r="P154" s="131"/>
    </row>
    <row r="155" spans="1:30" x14ac:dyDescent="0.2">
      <c r="I155" s="80"/>
      <c r="O155" s="80"/>
      <c r="P155" s="131"/>
    </row>
    <row r="156" spans="1:30" x14ac:dyDescent="0.2">
      <c r="I156" s="80"/>
      <c r="O156" s="80"/>
      <c r="P156" s="131"/>
    </row>
    <row r="157" spans="1:30" x14ac:dyDescent="0.2">
      <c r="I157" s="80"/>
      <c r="O157" s="80"/>
      <c r="P157" s="131"/>
    </row>
    <row r="158" spans="1:30" x14ac:dyDescent="0.2">
      <c r="I158" s="80"/>
      <c r="O158" s="80"/>
      <c r="P158" s="131"/>
    </row>
    <row r="159" spans="1:30" x14ac:dyDescent="0.2">
      <c r="I159" s="80"/>
      <c r="O159" s="80"/>
    </row>
    <row r="160" spans="1:30" x14ac:dyDescent="0.2">
      <c r="I160" s="80"/>
      <c r="O160" s="80"/>
    </row>
    <row r="161" spans="9:15" x14ac:dyDescent="0.2">
      <c r="I161" s="80"/>
      <c r="O161" s="80"/>
    </row>
    <row r="162" spans="9:15" x14ac:dyDescent="0.2">
      <c r="I162" s="80"/>
      <c r="O162" s="80"/>
    </row>
    <row r="163" spans="9:15" x14ac:dyDescent="0.2">
      <c r="I163" s="80"/>
      <c r="O163" s="80"/>
    </row>
    <row r="164" spans="9:15" x14ac:dyDescent="0.2">
      <c r="I164" s="80"/>
      <c r="O164" s="80"/>
    </row>
    <row r="165" spans="9:15" x14ac:dyDescent="0.2">
      <c r="I165" s="80"/>
      <c r="O165" s="80"/>
    </row>
    <row r="166" spans="9:15" x14ac:dyDescent="0.2">
      <c r="I166" s="80"/>
      <c r="O166" s="80"/>
    </row>
    <row r="167" spans="9:15" x14ac:dyDescent="0.2">
      <c r="I167" s="80"/>
      <c r="O167" s="80"/>
    </row>
    <row r="168" spans="9:15" x14ac:dyDescent="0.2">
      <c r="I168" s="80"/>
      <c r="O168" s="80"/>
    </row>
    <row r="169" spans="9:15" x14ac:dyDescent="0.2">
      <c r="I169" s="80"/>
      <c r="O169" s="80"/>
    </row>
    <row r="170" spans="9:15" x14ac:dyDescent="0.2">
      <c r="I170" s="80"/>
      <c r="O170" s="80"/>
    </row>
    <row r="171" spans="9:15" x14ac:dyDescent="0.2">
      <c r="I171" s="80"/>
      <c r="O171" s="80"/>
    </row>
    <row r="172" spans="9:15" x14ac:dyDescent="0.2">
      <c r="I172" s="80"/>
      <c r="O172" s="80"/>
    </row>
    <row r="173" spans="9:15" x14ac:dyDescent="0.2">
      <c r="I173" s="80"/>
      <c r="O173" s="80"/>
    </row>
    <row r="174" spans="9:15" x14ac:dyDescent="0.2">
      <c r="I174" s="80"/>
      <c r="O174" s="80"/>
    </row>
    <row r="175" spans="9:15" x14ac:dyDescent="0.2">
      <c r="I175" s="80"/>
      <c r="O175" s="80"/>
    </row>
    <row r="176" spans="9:15" x14ac:dyDescent="0.2">
      <c r="I176" s="80"/>
      <c r="O176" s="80"/>
    </row>
    <row r="177" spans="9:15" x14ac:dyDescent="0.2">
      <c r="I177" s="80"/>
      <c r="O177" s="80"/>
    </row>
    <row r="178" spans="9:15" x14ac:dyDescent="0.2">
      <c r="I178" s="80"/>
      <c r="O178" s="80"/>
    </row>
    <row r="179" spans="9:15" x14ac:dyDescent="0.2">
      <c r="I179" s="80"/>
      <c r="O179" s="80"/>
    </row>
    <row r="180" spans="9:15" x14ac:dyDescent="0.2">
      <c r="I180" s="80"/>
      <c r="O180" s="80"/>
    </row>
    <row r="181" spans="9:15" x14ac:dyDescent="0.2">
      <c r="I181" s="80"/>
      <c r="O181" s="80"/>
    </row>
    <row r="182" spans="9:15" x14ac:dyDescent="0.2">
      <c r="I182" s="80"/>
      <c r="O182" s="80"/>
    </row>
    <row r="183" spans="9:15" x14ac:dyDescent="0.2">
      <c r="I183" s="80"/>
      <c r="O183" s="80"/>
    </row>
    <row r="184" spans="9:15" x14ac:dyDescent="0.2">
      <c r="I184" s="80"/>
      <c r="O184" s="80"/>
    </row>
    <row r="185" spans="9:15" x14ac:dyDescent="0.2">
      <c r="I185" s="80"/>
      <c r="O185" s="80"/>
    </row>
    <row r="186" spans="9:15" x14ac:dyDescent="0.2">
      <c r="I186" s="80"/>
      <c r="O186" s="80"/>
    </row>
    <row r="187" spans="9:15" x14ac:dyDescent="0.2">
      <c r="I187" s="80"/>
      <c r="O187" s="80"/>
    </row>
    <row r="188" spans="9:15" x14ac:dyDescent="0.2">
      <c r="I188" s="80"/>
      <c r="O188" s="80"/>
    </row>
    <row r="189" spans="9:15" x14ac:dyDescent="0.2">
      <c r="I189" s="80"/>
      <c r="O189" s="80"/>
    </row>
    <row r="190" spans="9:15" x14ac:dyDescent="0.2">
      <c r="I190" s="80"/>
      <c r="O190" s="80"/>
    </row>
    <row r="191" spans="9:15" x14ac:dyDescent="0.2">
      <c r="I191" s="80"/>
      <c r="O191" s="80"/>
    </row>
    <row r="192" spans="9:15" x14ac:dyDescent="0.2">
      <c r="I192" s="80"/>
      <c r="O192" s="80"/>
    </row>
    <row r="193" spans="9:15" x14ac:dyDescent="0.2">
      <c r="I193" s="80"/>
      <c r="O193" s="80"/>
    </row>
    <row r="194" spans="9:15" x14ac:dyDescent="0.2">
      <c r="I194" s="80"/>
      <c r="O194" s="80"/>
    </row>
    <row r="195" spans="9:15" x14ac:dyDescent="0.2">
      <c r="I195" s="80"/>
      <c r="O195" s="80"/>
    </row>
    <row r="196" spans="9:15" x14ac:dyDescent="0.2">
      <c r="I196" s="80"/>
      <c r="O196" s="80"/>
    </row>
    <row r="197" spans="9:15" x14ac:dyDescent="0.2">
      <c r="I197" s="80"/>
      <c r="O197" s="80"/>
    </row>
    <row r="198" spans="9:15" x14ac:dyDescent="0.2">
      <c r="I198" s="80"/>
      <c r="O198" s="80"/>
    </row>
    <row r="199" spans="9:15" x14ac:dyDescent="0.2">
      <c r="I199" s="80"/>
      <c r="O199" s="80"/>
    </row>
    <row r="200" spans="9:15" x14ac:dyDescent="0.2">
      <c r="I200" s="80"/>
      <c r="O200" s="80"/>
    </row>
    <row r="201" spans="9:15" x14ac:dyDescent="0.2">
      <c r="I201" s="80"/>
      <c r="O201" s="80"/>
    </row>
    <row r="202" spans="9:15" x14ac:dyDescent="0.2">
      <c r="I202" s="80"/>
      <c r="O202" s="80"/>
    </row>
    <row r="203" spans="9:15" x14ac:dyDescent="0.2">
      <c r="I203" s="80"/>
      <c r="O203" s="80"/>
    </row>
    <row r="204" spans="9:15" x14ac:dyDescent="0.2">
      <c r="I204" s="80"/>
      <c r="O204" s="80"/>
    </row>
    <row r="205" spans="9:15" x14ac:dyDescent="0.2">
      <c r="I205" s="80"/>
      <c r="O205" s="80"/>
    </row>
    <row r="206" spans="9:15" x14ac:dyDescent="0.2">
      <c r="I206" s="80"/>
      <c r="O206" s="80"/>
    </row>
    <row r="207" spans="9:15" x14ac:dyDescent="0.2">
      <c r="I207" s="80"/>
      <c r="O207" s="80"/>
    </row>
    <row r="208" spans="9:15" x14ac:dyDescent="0.2">
      <c r="I208" s="80"/>
      <c r="O208" s="80"/>
    </row>
    <row r="209" spans="9:15" x14ac:dyDescent="0.2">
      <c r="I209" s="80"/>
      <c r="O209" s="80"/>
    </row>
    <row r="210" spans="9:15" x14ac:dyDescent="0.2">
      <c r="I210" s="80"/>
      <c r="O210" s="80"/>
    </row>
    <row r="211" spans="9:15" x14ac:dyDescent="0.2">
      <c r="I211" s="80"/>
      <c r="O211" s="80"/>
    </row>
    <row r="212" spans="9:15" x14ac:dyDescent="0.2">
      <c r="I212" s="80"/>
      <c r="O212" s="80"/>
    </row>
    <row r="213" spans="9:15" x14ac:dyDescent="0.2">
      <c r="I213" s="80"/>
      <c r="O213" s="80"/>
    </row>
    <row r="214" spans="9:15" x14ac:dyDescent="0.2">
      <c r="I214" s="80"/>
      <c r="O214" s="80"/>
    </row>
    <row r="215" spans="9:15" x14ac:dyDescent="0.2">
      <c r="I215" s="80"/>
      <c r="O215" s="80"/>
    </row>
    <row r="216" spans="9:15" x14ac:dyDescent="0.2">
      <c r="I216" s="80"/>
      <c r="O216" s="80"/>
    </row>
    <row r="217" spans="9:15" x14ac:dyDescent="0.2">
      <c r="I217" s="80"/>
      <c r="O217" s="80"/>
    </row>
    <row r="218" spans="9:15" x14ac:dyDescent="0.2">
      <c r="I218" s="80"/>
      <c r="O218" s="80"/>
    </row>
    <row r="219" spans="9:15" x14ac:dyDescent="0.2">
      <c r="I219" s="80"/>
      <c r="O219" s="80"/>
    </row>
    <row r="220" spans="9:15" x14ac:dyDescent="0.2">
      <c r="I220" s="80"/>
      <c r="O220" s="80"/>
    </row>
    <row r="221" spans="9:15" x14ac:dyDescent="0.2">
      <c r="I221" s="80"/>
      <c r="O221" s="80"/>
    </row>
    <row r="222" spans="9:15" x14ac:dyDescent="0.2">
      <c r="I222" s="80"/>
      <c r="O222" s="80"/>
    </row>
    <row r="223" spans="9:15" x14ac:dyDescent="0.2">
      <c r="I223" s="80"/>
      <c r="O223" s="80"/>
    </row>
    <row r="224" spans="9:15" x14ac:dyDescent="0.2">
      <c r="I224" s="80"/>
      <c r="O224" s="80"/>
    </row>
    <row r="225" spans="9:15" x14ac:dyDescent="0.2">
      <c r="I225" s="80"/>
      <c r="O225" s="80"/>
    </row>
    <row r="226" spans="9:15" x14ac:dyDescent="0.2">
      <c r="I226" s="80"/>
      <c r="O226" s="80"/>
    </row>
    <row r="227" spans="9:15" x14ac:dyDescent="0.2">
      <c r="I227" s="80"/>
      <c r="O227" s="80"/>
    </row>
    <row r="228" spans="9:15" x14ac:dyDescent="0.2">
      <c r="I228" s="80"/>
      <c r="O228" s="80"/>
    </row>
    <row r="229" spans="9:15" x14ac:dyDescent="0.2">
      <c r="I229" s="80"/>
      <c r="O229" s="80"/>
    </row>
    <row r="230" spans="9:15" x14ac:dyDescent="0.2">
      <c r="I230" s="80"/>
      <c r="O230" s="80"/>
    </row>
    <row r="231" spans="9:15" x14ac:dyDescent="0.2">
      <c r="I231" s="80"/>
      <c r="O231" s="80"/>
    </row>
    <row r="232" spans="9:15" x14ac:dyDescent="0.2">
      <c r="I232" s="80"/>
      <c r="O232" s="80"/>
    </row>
    <row r="233" spans="9:15" x14ac:dyDescent="0.2">
      <c r="I233" s="80"/>
      <c r="O233" s="80"/>
    </row>
    <row r="234" spans="9:15" x14ac:dyDescent="0.2">
      <c r="I234" s="80"/>
      <c r="O234" s="80"/>
    </row>
    <row r="235" spans="9:15" x14ac:dyDescent="0.2">
      <c r="I235" s="80"/>
      <c r="O235" s="80"/>
    </row>
    <row r="236" spans="9:15" x14ac:dyDescent="0.2">
      <c r="I236" s="80"/>
      <c r="O236" s="80"/>
    </row>
    <row r="237" spans="9:15" x14ac:dyDescent="0.2">
      <c r="I237" s="80"/>
      <c r="O237" s="80"/>
    </row>
    <row r="238" spans="9:15" x14ac:dyDescent="0.2">
      <c r="I238" s="80"/>
      <c r="O238" s="80"/>
    </row>
    <row r="239" spans="9:15" x14ac:dyDescent="0.2">
      <c r="I239" s="80"/>
      <c r="O239" s="80"/>
    </row>
    <row r="240" spans="9:15" x14ac:dyDescent="0.2">
      <c r="I240" s="80"/>
      <c r="O240" s="80"/>
    </row>
    <row r="241" spans="9:15" x14ac:dyDescent="0.2">
      <c r="I241" s="80"/>
      <c r="O241" s="80"/>
    </row>
    <row r="242" spans="9:15" x14ac:dyDescent="0.2">
      <c r="I242" s="80"/>
      <c r="O242" s="80"/>
    </row>
    <row r="243" spans="9:15" x14ac:dyDescent="0.2">
      <c r="I243" s="80"/>
      <c r="O243" s="80"/>
    </row>
    <row r="244" spans="9:15" x14ac:dyDescent="0.2">
      <c r="I244" s="80"/>
      <c r="O244" s="80"/>
    </row>
    <row r="245" spans="9:15" x14ac:dyDescent="0.2">
      <c r="I245" s="80"/>
      <c r="O245" s="80"/>
    </row>
    <row r="246" spans="9:15" x14ac:dyDescent="0.2">
      <c r="I246" s="80"/>
      <c r="O246" s="80"/>
    </row>
    <row r="247" spans="9:15" x14ac:dyDescent="0.2">
      <c r="I247" s="80"/>
      <c r="O247" s="80"/>
    </row>
    <row r="248" spans="9:15" x14ac:dyDescent="0.2">
      <c r="I248" s="80"/>
      <c r="O248" s="80"/>
    </row>
    <row r="249" spans="9:15" x14ac:dyDescent="0.2">
      <c r="I249" s="80"/>
      <c r="O249" s="80"/>
    </row>
    <row r="250" spans="9:15" x14ac:dyDescent="0.2">
      <c r="I250" s="80"/>
      <c r="O250" s="80"/>
    </row>
    <row r="251" spans="9:15" x14ac:dyDescent="0.2">
      <c r="I251" s="80"/>
      <c r="O251" s="80"/>
    </row>
    <row r="252" spans="9:15" x14ac:dyDescent="0.2">
      <c r="I252" s="80"/>
      <c r="O252" s="80"/>
    </row>
    <row r="253" spans="9:15" x14ac:dyDescent="0.2">
      <c r="I253" s="80"/>
      <c r="O253" s="80"/>
    </row>
    <row r="254" spans="9:15" x14ac:dyDescent="0.2">
      <c r="I254" s="80"/>
      <c r="O254" s="80"/>
    </row>
    <row r="255" spans="9:15" x14ac:dyDescent="0.2">
      <c r="I255" s="80"/>
      <c r="O255" s="80"/>
    </row>
    <row r="256" spans="9:15" x14ac:dyDescent="0.2">
      <c r="I256" s="80"/>
      <c r="O256" s="80"/>
    </row>
    <row r="257" spans="9:15" x14ac:dyDescent="0.2">
      <c r="I257" s="80"/>
      <c r="O257" s="80"/>
    </row>
    <row r="258" spans="9:15" x14ac:dyDescent="0.2">
      <c r="I258" s="80"/>
      <c r="O258" s="80"/>
    </row>
    <row r="259" spans="9:15" x14ac:dyDescent="0.2">
      <c r="I259" s="80"/>
      <c r="O259" s="80"/>
    </row>
    <row r="260" spans="9:15" x14ac:dyDescent="0.2">
      <c r="I260" s="80"/>
      <c r="O260" s="80"/>
    </row>
    <row r="261" spans="9:15" x14ac:dyDescent="0.2">
      <c r="I261" s="80"/>
      <c r="O261" s="80"/>
    </row>
    <row r="262" spans="9:15" x14ac:dyDescent="0.2">
      <c r="I262" s="80"/>
      <c r="O262" s="80"/>
    </row>
    <row r="263" spans="9:15" x14ac:dyDescent="0.2">
      <c r="I263" s="80"/>
      <c r="O263" s="80"/>
    </row>
    <row r="264" spans="9:15" x14ac:dyDescent="0.2">
      <c r="I264" s="80"/>
      <c r="O264" s="80"/>
    </row>
    <row r="265" spans="9:15" x14ac:dyDescent="0.2">
      <c r="I265" s="80"/>
      <c r="O265" s="80"/>
    </row>
    <row r="266" spans="9:15" x14ac:dyDescent="0.2">
      <c r="I266" s="80"/>
      <c r="O266" s="80"/>
    </row>
    <row r="267" spans="9:15" x14ac:dyDescent="0.2">
      <c r="I267" s="80"/>
      <c r="O267" s="80"/>
    </row>
    <row r="268" spans="9:15" x14ac:dyDescent="0.2">
      <c r="I268" s="80"/>
      <c r="O268" s="80"/>
    </row>
    <row r="269" spans="9:15" x14ac:dyDescent="0.2">
      <c r="I269" s="80"/>
      <c r="O269" s="80"/>
    </row>
    <row r="270" spans="9:15" x14ac:dyDescent="0.2">
      <c r="I270" s="80"/>
      <c r="O270" s="80"/>
    </row>
    <row r="271" spans="9:15" x14ac:dyDescent="0.2">
      <c r="I271" s="80"/>
      <c r="O271" s="80"/>
    </row>
    <row r="272" spans="9:15" x14ac:dyDescent="0.2">
      <c r="I272" s="80"/>
      <c r="O272" s="80"/>
    </row>
    <row r="273" spans="9:15" x14ac:dyDescent="0.2">
      <c r="I273" s="80"/>
      <c r="O273" s="80"/>
    </row>
    <row r="274" spans="9:15" x14ac:dyDescent="0.2">
      <c r="I274" s="80"/>
      <c r="O274" s="80"/>
    </row>
    <row r="275" spans="9:15" x14ac:dyDescent="0.2">
      <c r="I275" s="80"/>
      <c r="O275" s="80"/>
    </row>
    <row r="276" spans="9:15" x14ac:dyDescent="0.2">
      <c r="I276" s="80"/>
      <c r="O276" s="80"/>
    </row>
    <row r="277" spans="9:15" x14ac:dyDescent="0.2">
      <c r="I277" s="80"/>
      <c r="O277" s="80"/>
    </row>
    <row r="278" spans="9:15" x14ac:dyDescent="0.2">
      <c r="I278" s="80"/>
      <c r="O278" s="80"/>
    </row>
    <row r="279" spans="9:15" x14ac:dyDescent="0.2">
      <c r="I279" s="80"/>
      <c r="O279" s="80"/>
    </row>
    <row r="280" spans="9:15" x14ac:dyDescent="0.2">
      <c r="I280" s="80"/>
      <c r="O280" s="80"/>
    </row>
    <row r="281" spans="9:15" x14ac:dyDescent="0.2">
      <c r="I281" s="80"/>
      <c r="O281" s="80"/>
    </row>
    <row r="282" spans="9:15" x14ac:dyDescent="0.2">
      <c r="I282" s="80"/>
      <c r="O282" s="80"/>
    </row>
    <row r="283" spans="9:15" x14ac:dyDescent="0.2">
      <c r="I283" s="80"/>
      <c r="O283" s="80"/>
    </row>
    <row r="284" spans="9:15" x14ac:dyDescent="0.2">
      <c r="I284" s="80"/>
      <c r="O284" s="80"/>
    </row>
    <row r="285" spans="9:15" x14ac:dyDescent="0.2">
      <c r="I285" s="80"/>
      <c r="O285" s="80"/>
    </row>
    <row r="286" spans="9:15" x14ac:dyDescent="0.2">
      <c r="I286" s="80"/>
      <c r="O286" s="80"/>
    </row>
    <row r="287" spans="9:15" x14ac:dyDescent="0.2">
      <c r="I287" s="80"/>
      <c r="O287" s="80"/>
    </row>
    <row r="288" spans="9:15" x14ac:dyDescent="0.2">
      <c r="I288" s="80"/>
      <c r="O288" s="80"/>
    </row>
    <row r="289" spans="9:15" x14ac:dyDescent="0.2">
      <c r="I289" s="80"/>
      <c r="O289" s="80"/>
    </row>
    <row r="290" spans="9:15" x14ac:dyDescent="0.2">
      <c r="I290" s="80"/>
      <c r="O290" s="80"/>
    </row>
    <row r="291" spans="9:15" x14ac:dyDescent="0.2">
      <c r="I291" s="80"/>
      <c r="O291" s="80"/>
    </row>
    <row r="292" spans="9:15" x14ac:dyDescent="0.2">
      <c r="I292" s="80"/>
      <c r="O292" s="80"/>
    </row>
    <row r="293" spans="9:15" x14ac:dyDescent="0.2">
      <c r="I293" s="80"/>
      <c r="O293" s="80"/>
    </row>
    <row r="294" spans="9:15" x14ac:dyDescent="0.2">
      <c r="I294" s="80"/>
      <c r="O294" s="80"/>
    </row>
    <row r="295" spans="9:15" x14ac:dyDescent="0.2">
      <c r="I295" s="80"/>
      <c r="O295" s="80"/>
    </row>
    <row r="296" spans="9:15" x14ac:dyDescent="0.2">
      <c r="I296" s="80"/>
      <c r="O296" s="80"/>
    </row>
    <row r="297" spans="9:15" x14ac:dyDescent="0.2">
      <c r="I297" s="80"/>
      <c r="O297" s="80"/>
    </row>
    <row r="298" spans="9:15" x14ac:dyDescent="0.2">
      <c r="I298" s="80"/>
      <c r="O298" s="80"/>
    </row>
    <row r="299" spans="9:15" x14ac:dyDescent="0.2">
      <c r="I299" s="80"/>
      <c r="O299" s="80"/>
    </row>
    <row r="300" spans="9:15" x14ac:dyDescent="0.2">
      <c r="I300" s="80"/>
      <c r="O300" s="80"/>
    </row>
    <row r="301" spans="9:15" x14ac:dyDescent="0.2">
      <c r="I301" s="80"/>
      <c r="O301" s="80"/>
    </row>
    <row r="302" spans="9:15" x14ac:dyDescent="0.2">
      <c r="I302" s="80"/>
      <c r="O302" s="80"/>
    </row>
    <row r="303" spans="9:15" x14ac:dyDescent="0.2">
      <c r="I303" s="80"/>
      <c r="O303" s="80"/>
    </row>
    <row r="304" spans="9:15" x14ac:dyDescent="0.2">
      <c r="I304" s="80"/>
      <c r="O304" s="80"/>
    </row>
    <row r="305" spans="9:15" x14ac:dyDescent="0.2">
      <c r="I305" s="80"/>
      <c r="O305" s="80"/>
    </row>
    <row r="306" spans="9:15" x14ac:dyDescent="0.2">
      <c r="I306" s="80"/>
      <c r="O306" s="80"/>
    </row>
    <row r="307" spans="9:15" x14ac:dyDescent="0.2">
      <c r="I307" s="80"/>
      <c r="O307" s="80"/>
    </row>
    <row r="308" spans="9:15" x14ac:dyDescent="0.2">
      <c r="I308" s="80"/>
      <c r="O308" s="80"/>
    </row>
    <row r="309" spans="9:15" x14ac:dyDescent="0.2">
      <c r="I309" s="80"/>
      <c r="O309" s="80"/>
    </row>
    <row r="310" spans="9:15" x14ac:dyDescent="0.2">
      <c r="I310" s="80"/>
      <c r="O310" s="80"/>
    </row>
    <row r="311" spans="9:15" x14ac:dyDescent="0.2">
      <c r="I311" s="80"/>
      <c r="O311" s="80"/>
    </row>
    <row r="312" spans="9:15" x14ac:dyDescent="0.2">
      <c r="I312" s="80"/>
      <c r="O312" s="80"/>
    </row>
    <row r="313" spans="9:15" x14ac:dyDescent="0.2">
      <c r="I313" s="80"/>
      <c r="O313" s="80"/>
    </row>
    <row r="314" spans="9:15" x14ac:dyDescent="0.2">
      <c r="I314" s="80"/>
      <c r="O314" s="80"/>
    </row>
    <row r="315" spans="9:15" x14ac:dyDescent="0.2">
      <c r="I315" s="80"/>
      <c r="O315" s="80"/>
    </row>
    <row r="316" spans="9:15" x14ac:dyDescent="0.2">
      <c r="I316" s="80"/>
      <c r="O316" s="80"/>
    </row>
    <row r="317" spans="9:15" x14ac:dyDescent="0.2">
      <c r="I317" s="80"/>
      <c r="O317" s="80"/>
    </row>
    <row r="318" spans="9:15" x14ac:dyDescent="0.2">
      <c r="I318" s="80"/>
      <c r="O318" s="80"/>
    </row>
    <row r="319" spans="9:15" x14ac:dyDescent="0.2">
      <c r="I319" s="80"/>
      <c r="O319" s="80"/>
    </row>
    <row r="320" spans="9:15" x14ac:dyDescent="0.2">
      <c r="I320" s="80"/>
      <c r="O320" s="80"/>
    </row>
    <row r="321" spans="9:15" x14ac:dyDescent="0.2">
      <c r="I321" s="80"/>
      <c r="O321" s="80"/>
    </row>
    <row r="322" spans="9:15" x14ac:dyDescent="0.2">
      <c r="I322" s="80"/>
      <c r="O322" s="80"/>
    </row>
    <row r="323" spans="9:15" x14ac:dyDescent="0.2">
      <c r="I323" s="80"/>
      <c r="O323" s="80"/>
    </row>
    <row r="324" spans="9:15" x14ac:dyDescent="0.2">
      <c r="I324" s="80"/>
      <c r="O324" s="80"/>
    </row>
    <row r="325" spans="9:15" x14ac:dyDescent="0.2">
      <c r="I325" s="80"/>
      <c r="O325" s="80"/>
    </row>
    <row r="326" spans="9:15" x14ac:dyDescent="0.2">
      <c r="I326" s="80"/>
      <c r="O326" s="80"/>
    </row>
    <row r="327" spans="9:15" x14ac:dyDescent="0.2">
      <c r="I327" s="80"/>
      <c r="O327" s="80"/>
    </row>
    <row r="328" spans="9:15" x14ac:dyDescent="0.2">
      <c r="I328" s="80"/>
      <c r="O328" s="80"/>
    </row>
    <row r="329" spans="9:15" x14ac:dyDescent="0.2">
      <c r="I329" s="80"/>
      <c r="O329" s="80"/>
    </row>
    <row r="330" spans="9:15" x14ac:dyDescent="0.2">
      <c r="I330" s="80"/>
      <c r="O330" s="80"/>
    </row>
    <row r="331" spans="9:15" x14ac:dyDescent="0.2">
      <c r="I331" s="80"/>
      <c r="O331" s="80"/>
    </row>
    <row r="332" spans="9:15" x14ac:dyDescent="0.2">
      <c r="I332" s="80"/>
      <c r="O332" s="80"/>
    </row>
    <row r="333" spans="9:15" x14ac:dyDescent="0.2">
      <c r="I333" s="80"/>
      <c r="O333" s="80"/>
    </row>
    <row r="334" spans="9:15" x14ac:dyDescent="0.2">
      <c r="I334" s="80"/>
      <c r="O334" s="80"/>
    </row>
    <row r="335" spans="9:15" x14ac:dyDescent="0.2">
      <c r="I335" s="80"/>
      <c r="O335" s="80"/>
    </row>
    <row r="336" spans="9:15" x14ac:dyDescent="0.2">
      <c r="I336" s="80"/>
      <c r="O336" s="80"/>
    </row>
    <row r="337" spans="9:15" x14ac:dyDescent="0.2">
      <c r="I337" s="80"/>
      <c r="O337" s="80"/>
    </row>
    <row r="338" spans="9:15" x14ac:dyDescent="0.2">
      <c r="I338" s="80"/>
      <c r="O338" s="80"/>
    </row>
    <row r="339" spans="9:15" x14ac:dyDescent="0.2">
      <c r="I339" s="80"/>
      <c r="O339" s="80"/>
    </row>
    <row r="340" spans="9:15" x14ac:dyDescent="0.2">
      <c r="I340" s="80"/>
      <c r="O340" s="80"/>
    </row>
    <row r="341" spans="9:15" x14ac:dyDescent="0.2">
      <c r="I341" s="80"/>
      <c r="O341" s="80"/>
    </row>
    <row r="342" spans="9:15" x14ac:dyDescent="0.2">
      <c r="I342" s="80"/>
      <c r="O342" s="80"/>
    </row>
    <row r="343" spans="9:15" x14ac:dyDescent="0.2">
      <c r="I343" s="80"/>
      <c r="O343" s="80"/>
    </row>
    <row r="344" spans="9:15" x14ac:dyDescent="0.2">
      <c r="I344" s="80"/>
      <c r="O344" s="80"/>
    </row>
    <row r="345" spans="9:15" x14ac:dyDescent="0.2">
      <c r="I345" s="80"/>
      <c r="O345" s="80"/>
    </row>
    <row r="346" spans="9:15" x14ac:dyDescent="0.2">
      <c r="I346" s="80"/>
      <c r="O346" s="80"/>
    </row>
    <row r="347" spans="9:15" x14ac:dyDescent="0.2">
      <c r="I347" s="80"/>
      <c r="O347" s="80"/>
    </row>
    <row r="348" spans="9:15" x14ac:dyDescent="0.2">
      <c r="I348" s="80"/>
      <c r="O348" s="80"/>
    </row>
    <row r="349" spans="9:15" x14ac:dyDescent="0.2">
      <c r="I349" s="80"/>
      <c r="O349" s="80"/>
    </row>
    <row r="350" spans="9:15" x14ac:dyDescent="0.2">
      <c r="I350" s="80"/>
      <c r="O350" s="80"/>
    </row>
    <row r="351" spans="9:15" x14ac:dyDescent="0.2">
      <c r="I351" s="80"/>
      <c r="O351" s="80"/>
    </row>
    <row r="352" spans="9:15" x14ac:dyDescent="0.2">
      <c r="I352" s="80"/>
      <c r="O352" s="80"/>
    </row>
    <row r="353" spans="9:15" x14ac:dyDescent="0.2">
      <c r="I353" s="80"/>
      <c r="O353" s="80"/>
    </row>
    <row r="354" spans="9:15" x14ac:dyDescent="0.2">
      <c r="I354" s="80"/>
      <c r="O354" s="80"/>
    </row>
    <row r="355" spans="9:15" x14ac:dyDescent="0.2">
      <c r="I355" s="80"/>
      <c r="O355" s="80"/>
    </row>
    <row r="356" spans="9:15" x14ac:dyDescent="0.2">
      <c r="I356" s="80"/>
      <c r="O356" s="80"/>
    </row>
    <row r="357" spans="9:15" x14ac:dyDescent="0.2">
      <c r="I357" s="80"/>
      <c r="O357" s="80"/>
    </row>
    <row r="358" spans="9:15" x14ac:dyDescent="0.2">
      <c r="I358" s="80"/>
      <c r="O358" s="80"/>
    </row>
    <row r="359" spans="9:15" x14ac:dyDescent="0.2">
      <c r="I359" s="80"/>
      <c r="O359" s="80"/>
    </row>
    <row r="360" spans="9:15" x14ac:dyDescent="0.2">
      <c r="I360" s="80"/>
      <c r="O360" s="80"/>
    </row>
    <row r="361" spans="9:15" x14ac:dyDescent="0.2">
      <c r="I361" s="80"/>
      <c r="O361" s="80"/>
    </row>
    <row r="362" spans="9:15" x14ac:dyDescent="0.2">
      <c r="I362" s="80"/>
      <c r="O362" s="80"/>
    </row>
    <row r="363" spans="9:15" x14ac:dyDescent="0.2">
      <c r="I363" s="80"/>
      <c r="O363" s="80"/>
    </row>
    <row r="364" spans="9:15" x14ac:dyDescent="0.2">
      <c r="I364" s="80"/>
      <c r="O364" s="80"/>
    </row>
    <row r="365" spans="9:15" x14ac:dyDescent="0.2">
      <c r="I365" s="80"/>
      <c r="O365" s="80"/>
    </row>
    <row r="366" spans="9:15" x14ac:dyDescent="0.2">
      <c r="I366" s="80"/>
      <c r="O366" s="80"/>
    </row>
    <row r="367" spans="9:15" x14ac:dyDescent="0.2">
      <c r="I367" s="80"/>
      <c r="O367" s="80"/>
    </row>
    <row r="368" spans="9:15" x14ac:dyDescent="0.2">
      <c r="I368" s="80"/>
      <c r="O368" s="80"/>
    </row>
    <row r="369" spans="9:15" x14ac:dyDescent="0.2">
      <c r="I369" s="80"/>
      <c r="O369" s="80"/>
    </row>
    <row r="370" spans="9:15" x14ac:dyDescent="0.2">
      <c r="I370" s="80"/>
      <c r="O370" s="80"/>
    </row>
    <row r="371" spans="9:15" x14ac:dyDescent="0.2">
      <c r="I371" s="80"/>
      <c r="O371" s="80"/>
    </row>
    <row r="372" spans="9:15" x14ac:dyDescent="0.2">
      <c r="I372" s="80"/>
      <c r="O372" s="80"/>
    </row>
    <row r="373" spans="9:15" x14ac:dyDescent="0.2">
      <c r="I373" s="80"/>
      <c r="O373" s="80"/>
    </row>
    <row r="374" spans="9:15" x14ac:dyDescent="0.2">
      <c r="I374" s="80"/>
      <c r="O374" s="80"/>
    </row>
    <row r="375" spans="9:15" x14ac:dyDescent="0.2">
      <c r="I375" s="80"/>
      <c r="O375" s="80"/>
    </row>
    <row r="376" spans="9:15" x14ac:dyDescent="0.2">
      <c r="I376" s="80"/>
      <c r="O376" s="80"/>
    </row>
    <row r="377" spans="9:15" x14ac:dyDescent="0.2">
      <c r="I377" s="80"/>
      <c r="O377" s="80"/>
    </row>
    <row r="378" spans="9:15" x14ac:dyDescent="0.2">
      <c r="I378" s="80"/>
      <c r="O378" s="80"/>
    </row>
    <row r="379" spans="9:15" x14ac:dyDescent="0.2">
      <c r="I379" s="80"/>
      <c r="O379" s="80"/>
    </row>
    <row r="380" spans="9:15" x14ac:dyDescent="0.2">
      <c r="I380" s="80"/>
      <c r="O380" s="80"/>
    </row>
    <row r="381" spans="9:15" x14ac:dyDescent="0.2">
      <c r="I381" s="80"/>
      <c r="O381" s="80"/>
    </row>
    <row r="382" spans="9:15" x14ac:dyDescent="0.2">
      <c r="I382" s="80"/>
      <c r="O382" s="80"/>
    </row>
    <row r="383" spans="9:15" x14ac:dyDescent="0.2">
      <c r="I383" s="80"/>
      <c r="O383" s="80"/>
    </row>
    <row r="384" spans="9:15" x14ac:dyDescent="0.2">
      <c r="I384" s="80"/>
      <c r="O384" s="80"/>
    </row>
    <row r="385" spans="9:15" x14ac:dyDescent="0.2">
      <c r="I385" s="80"/>
      <c r="O385" s="80"/>
    </row>
    <row r="386" spans="9:15" x14ac:dyDescent="0.2">
      <c r="I386" s="80"/>
      <c r="O386" s="80"/>
    </row>
    <row r="387" spans="9:15" x14ac:dyDescent="0.2">
      <c r="I387" s="80"/>
      <c r="O387" s="80"/>
    </row>
    <row r="388" spans="9:15" x14ac:dyDescent="0.2">
      <c r="I388" s="80"/>
      <c r="O388" s="80"/>
    </row>
    <row r="389" spans="9:15" x14ac:dyDescent="0.2">
      <c r="I389" s="80"/>
      <c r="O389" s="80"/>
    </row>
    <row r="390" spans="9:15" x14ac:dyDescent="0.2">
      <c r="I390" s="80"/>
      <c r="O390" s="80"/>
    </row>
    <row r="391" spans="9:15" x14ac:dyDescent="0.2">
      <c r="I391" s="80"/>
      <c r="O391" s="80"/>
    </row>
    <row r="392" spans="9:15" x14ac:dyDescent="0.2">
      <c r="I392" s="80"/>
      <c r="O392" s="80"/>
    </row>
    <row r="393" spans="9:15" x14ac:dyDescent="0.2">
      <c r="I393" s="80"/>
      <c r="O393" s="80"/>
    </row>
    <row r="394" spans="9:15" x14ac:dyDescent="0.2">
      <c r="I394" s="80"/>
      <c r="O394" s="80"/>
    </row>
    <row r="395" spans="9:15" x14ac:dyDescent="0.2">
      <c r="I395" s="80"/>
      <c r="O395" s="80"/>
    </row>
    <row r="396" spans="9:15" x14ac:dyDescent="0.2">
      <c r="I396" s="80"/>
      <c r="O396" s="80"/>
    </row>
    <row r="397" spans="9:15" x14ac:dyDescent="0.2">
      <c r="I397" s="80"/>
      <c r="O397" s="80"/>
    </row>
    <row r="398" spans="9:15" x14ac:dyDescent="0.2">
      <c r="I398" s="80"/>
      <c r="O398" s="80"/>
    </row>
    <row r="399" spans="9:15" x14ac:dyDescent="0.2">
      <c r="I399" s="80"/>
      <c r="O399" s="80"/>
    </row>
    <row r="400" spans="9:15" x14ac:dyDescent="0.2">
      <c r="I400" s="80"/>
      <c r="O400" s="80"/>
    </row>
    <row r="401" spans="9:15" x14ac:dyDescent="0.2">
      <c r="I401" s="80"/>
      <c r="O401" s="80"/>
    </row>
    <row r="402" spans="9:15" x14ac:dyDescent="0.2">
      <c r="I402" s="80"/>
      <c r="O402" s="80"/>
    </row>
    <row r="403" spans="9:15" x14ac:dyDescent="0.2">
      <c r="I403" s="80"/>
      <c r="O403" s="80"/>
    </row>
    <row r="404" spans="9:15" x14ac:dyDescent="0.2">
      <c r="I404" s="80"/>
      <c r="O404" s="80"/>
    </row>
    <row r="405" spans="9:15" x14ac:dyDescent="0.2">
      <c r="I405" s="80"/>
      <c r="O405" s="80"/>
    </row>
    <row r="406" spans="9:15" x14ac:dyDescent="0.2">
      <c r="I406" s="80"/>
      <c r="O406" s="80"/>
    </row>
    <row r="407" spans="9:15" x14ac:dyDescent="0.2">
      <c r="I407" s="80"/>
      <c r="O407" s="80"/>
    </row>
    <row r="408" spans="9:15" x14ac:dyDescent="0.2">
      <c r="I408" s="80"/>
      <c r="O408" s="80"/>
    </row>
    <row r="409" spans="9:15" x14ac:dyDescent="0.2">
      <c r="I409" s="80"/>
      <c r="O409" s="80"/>
    </row>
    <row r="410" spans="9:15" x14ac:dyDescent="0.2">
      <c r="I410" s="80"/>
      <c r="O410" s="80"/>
    </row>
    <row r="411" spans="9:15" x14ac:dyDescent="0.2">
      <c r="I411" s="80"/>
      <c r="O411" s="80"/>
    </row>
    <row r="412" spans="9:15" x14ac:dyDescent="0.2">
      <c r="I412" s="80"/>
      <c r="O412" s="80"/>
    </row>
    <row r="413" spans="9:15" x14ac:dyDescent="0.2">
      <c r="I413" s="80"/>
      <c r="O413" s="80"/>
    </row>
    <row r="414" spans="9:15" x14ac:dyDescent="0.2">
      <c r="I414" s="80"/>
      <c r="O414" s="80"/>
    </row>
    <row r="415" spans="9:15" x14ac:dyDescent="0.2">
      <c r="I415" s="80"/>
      <c r="O415" s="80"/>
    </row>
    <row r="416" spans="9:15" x14ac:dyDescent="0.2">
      <c r="I416" s="80"/>
      <c r="O416" s="80"/>
    </row>
    <row r="417" spans="9:15" x14ac:dyDescent="0.2">
      <c r="I417" s="80"/>
      <c r="O417" s="80"/>
    </row>
    <row r="418" spans="9:15" x14ac:dyDescent="0.2">
      <c r="I418" s="80"/>
      <c r="O418" s="80"/>
    </row>
    <row r="419" spans="9:15" x14ac:dyDescent="0.2">
      <c r="I419" s="80"/>
      <c r="O419" s="80"/>
    </row>
    <row r="420" spans="9:15" x14ac:dyDescent="0.2">
      <c r="I420" s="80"/>
      <c r="O420" s="80"/>
    </row>
    <row r="421" spans="9:15" x14ac:dyDescent="0.2">
      <c r="I421" s="80"/>
      <c r="O421" s="80"/>
    </row>
    <row r="422" spans="9:15" x14ac:dyDescent="0.2">
      <c r="I422" s="80"/>
      <c r="O422" s="80"/>
    </row>
    <row r="423" spans="9:15" x14ac:dyDescent="0.2">
      <c r="I423" s="80"/>
      <c r="O423" s="80"/>
    </row>
    <row r="424" spans="9:15" x14ac:dyDescent="0.2">
      <c r="I424" s="80"/>
      <c r="O424" s="80"/>
    </row>
    <row r="425" spans="9:15" x14ac:dyDescent="0.2">
      <c r="I425" s="80"/>
      <c r="O425" s="80"/>
    </row>
    <row r="426" spans="9:15" x14ac:dyDescent="0.2">
      <c r="I426" s="80"/>
      <c r="O426" s="80"/>
    </row>
    <row r="427" spans="9:15" x14ac:dyDescent="0.2">
      <c r="I427" s="80"/>
      <c r="O427" s="80"/>
    </row>
    <row r="428" spans="9:15" x14ac:dyDescent="0.2">
      <c r="I428" s="80"/>
      <c r="O428" s="80"/>
    </row>
    <row r="429" spans="9:15" x14ac:dyDescent="0.2">
      <c r="I429" s="80"/>
      <c r="O429" s="80"/>
    </row>
    <row r="430" spans="9:15" x14ac:dyDescent="0.2">
      <c r="I430" s="80"/>
      <c r="O430" s="80"/>
    </row>
    <row r="431" spans="9:15" x14ac:dyDescent="0.2">
      <c r="I431" s="80"/>
      <c r="O431" s="80"/>
    </row>
    <row r="432" spans="9:15" x14ac:dyDescent="0.2">
      <c r="I432" s="80"/>
      <c r="O432" s="80"/>
    </row>
    <row r="433" spans="9:15" x14ac:dyDescent="0.2">
      <c r="I433" s="80"/>
      <c r="O433" s="80"/>
    </row>
    <row r="434" spans="9:15" x14ac:dyDescent="0.2">
      <c r="I434" s="80"/>
      <c r="O434" s="80"/>
    </row>
    <row r="435" spans="9:15" x14ac:dyDescent="0.2">
      <c r="I435" s="80"/>
      <c r="O435" s="80"/>
    </row>
    <row r="436" spans="9:15" x14ac:dyDescent="0.2">
      <c r="I436" s="80"/>
      <c r="O436" s="80"/>
    </row>
    <row r="437" spans="9:15" x14ac:dyDescent="0.2">
      <c r="I437" s="80"/>
      <c r="O437" s="80"/>
    </row>
    <row r="438" spans="9:15" x14ac:dyDescent="0.2">
      <c r="I438" s="80"/>
      <c r="O438" s="80"/>
    </row>
    <row r="439" spans="9:15" x14ac:dyDescent="0.2">
      <c r="I439" s="80"/>
      <c r="O439" s="80"/>
    </row>
    <row r="440" spans="9:15" x14ac:dyDescent="0.2">
      <c r="I440" s="80"/>
      <c r="O440" s="80"/>
    </row>
    <row r="441" spans="9:15" x14ac:dyDescent="0.2">
      <c r="I441" s="80"/>
      <c r="O441" s="80"/>
    </row>
    <row r="442" spans="9:15" x14ac:dyDescent="0.2">
      <c r="I442" s="80"/>
      <c r="O442" s="80"/>
    </row>
    <row r="443" spans="9:15" x14ac:dyDescent="0.2">
      <c r="I443" s="80"/>
      <c r="O443" s="80"/>
    </row>
    <row r="444" spans="9:15" x14ac:dyDescent="0.2">
      <c r="I444" s="80"/>
      <c r="O444" s="80"/>
    </row>
    <row r="445" spans="9:15" x14ac:dyDescent="0.2">
      <c r="I445" s="80"/>
      <c r="O445" s="80"/>
    </row>
    <row r="446" spans="9:15" x14ac:dyDescent="0.2">
      <c r="I446" s="80"/>
      <c r="O446" s="80"/>
    </row>
    <row r="447" spans="9:15" x14ac:dyDescent="0.2">
      <c r="I447" s="80"/>
      <c r="O447" s="80"/>
    </row>
    <row r="448" spans="9:15" x14ac:dyDescent="0.2">
      <c r="I448" s="80"/>
      <c r="O448" s="80"/>
    </row>
    <row r="449" spans="9:15" x14ac:dyDescent="0.2">
      <c r="I449" s="80"/>
      <c r="O449" s="80"/>
    </row>
    <row r="450" spans="9:15" x14ac:dyDescent="0.2">
      <c r="I450" s="80"/>
      <c r="O450" s="80"/>
    </row>
    <row r="451" spans="9:15" x14ac:dyDescent="0.2">
      <c r="I451" s="80"/>
      <c r="O451" s="80"/>
    </row>
    <row r="452" spans="9:15" x14ac:dyDescent="0.2">
      <c r="I452" s="80"/>
      <c r="O452" s="80"/>
    </row>
    <row r="453" spans="9:15" x14ac:dyDescent="0.2">
      <c r="I453" s="80"/>
      <c r="O453" s="80"/>
    </row>
    <row r="454" spans="9:15" x14ac:dyDescent="0.2">
      <c r="I454" s="80"/>
      <c r="O454" s="80"/>
    </row>
    <row r="455" spans="9:15" x14ac:dyDescent="0.2">
      <c r="I455" s="80"/>
      <c r="O455" s="80"/>
    </row>
    <row r="456" spans="9:15" x14ac:dyDescent="0.2">
      <c r="I456" s="80"/>
      <c r="O456" s="80"/>
    </row>
    <row r="457" spans="9:15" x14ac:dyDescent="0.2">
      <c r="I457" s="80"/>
      <c r="O457" s="80"/>
    </row>
    <row r="458" spans="9:15" x14ac:dyDescent="0.2">
      <c r="I458" s="80"/>
      <c r="O458" s="80"/>
    </row>
    <row r="459" spans="9:15" x14ac:dyDescent="0.2">
      <c r="I459" s="80"/>
      <c r="O459" s="80"/>
    </row>
    <row r="460" spans="9:15" x14ac:dyDescent="0.2">
      <c r="I460" s="80"/>
      <c r="O460" s="80"/>
    </row>
    <row r="461" spans="9:15" x14ac:dyDescent="0.2">
      <c r="I461" s="80"/>
      <c r="O461" s="80"/>
    </row>
    <row r="462" spans="9:15" x14ac:dyDescent="0.2">
      <c r="I462" s="80"/>
      <c r="O462" s="80"/>
    </row>
    <row r="463" spans="9:15" x14ac:dyDescent="0.2">
      <c r="I463" s="80"/>
      <c r="O463" s="80"/>
    </row>
    <row r="464" spans="9:15" x14ac:dyDescent="0.2">
      <c r="I464" s="80"/>
      <c r="O464" s="80"/>
    </row>
    <row r="465" spans="9:15" x14ac:dyDescent="0.2">
      <c r="I465" s="80"/>
      <c r="O465" s="80"/>
    </row>
    <row r="466" spans="9:15" x14ac:dyDescent="0.2">
      <c r="I466" s="80"/>
      <c r="O466" s="80"/>
    </row>
    <row r="467" spans="9:15" x14ac:dyDescent="0.2">
      <c r="I467" s="80"/>
      <c r="O467" s="80"/>
    </row>
    <row r="468" spans="9:15" x14ac:dyDescent="0.2">
      <c r="I468" s="80"/>
      <c r="O468" s="80"/>
    </row>
    <row r="469" spans="9:15" x14ac:dyDescent="0.2">
      <c r="I469" s="80"/>
      <c r="O469" s="80"/>
    </row>
    <row r="470" spans="9:15" x14ac:dyDescent="0.2">
      <c r="I470" s="80"/>
      <c r="O470" s="80"/>
    </row>
    <row r="471" spans="9:15" x14ac:dyDescent="0.2">
      <c r="I471" s="80"/>
      <c r="O471" s="80"/>
    </row>
    <row r="472" spans="9:15" x14ac:dyDescent="0.2">
      <c r="I472" s="80"/>
      <c r="O472" s="80"/>
    </row>
    <row r="473" spans="9:15" x14ac:dyDescent="0.2">
      <c r="I473" s="80"/>
      <c r="O473" s="80"/>
    </row>
    <row r="474" spans="9:15" x14ac:dyDescent="0.2">
      <c r="I474" s="80"/>
      <c r="O474" s="80"/>
    </row>
    <row r="475" spans="9:15" x14ac:dyDescent="0.2">
      <c r="I475" s="80"/>
      <c r="O475" s="80"/>
    </row>
    <row r="476" spans="9:15" x14ac:dyDescent="0.2">
      <c r="I476" s="80"/>
      <c r="O476" s="80"/>
    </row>
    <row r="477" spans="9:15" x14ac:dyDescent="0.2">
      <c r="I477" s="80"/>
      <c r="O477" s="80"/>
    </row>
    <row r="478" spans="9:15" x14ac:dyDescent="0.2">
      <c r="I478" s="80"/>
      <c r="O478" s="80"/>
    </row>
    <row r="479" spans="9:15" x14ac:dyDescent="0.2">
      <c r="I479" s="80"/>
      <c r="O479" s="80"/>
    </row>
    <row r="480" spans="9:15" x14ac:dyDescent="0.2">
      <c r="I480" s="80"/>
      <c r="O480" s="80"/>
    </row>
    <row r="481" spans="9:15" x14ac:dyDescent="0.2">
      <c r="I481" s="80"/>
      <c r="O481" s="80"/>
    </row>
    <row r="482" spans="9:15" x14ac:dyDescent="0.2">
      <c r="I482" s="80"/>
      <c r="O482" s="80"/>
    </row>
    <row r="483" spans="9:15" x14ac:dyDescent="0.2">
      <c r="I483" s="80"/>
      <c r="O483" s="80"/>
    </row>
    <row r="484" spans="9:15" x14ac:dyDescent="0.2">
      <c r="I484" s="80"/>
      <c r="O484" s="80"/>
    </row>
    <row r="485" spans="9:15" x14ac:dyDescent="0.2">
      <c r="I485" s="80"/>
      <c r="O485" s="80"/>
    </row>
    <row r="486" spans="9:15" x14ac:dyDescent="0.2">
      <c r="I486" s="80"/>
      <c r="O486" s="80"/>
    </row>
    <row r="487" spans="9:15" x14ac:dyDescent="0.2">
      <c r="I487" s="80"/>
      <c r="O487" s="80"/>
    </row>
    <row r="488" spans="9:15" x14ac:dyDescent="0.2">
      <c r="I488" s="80"/>
      <c r="O488" s="80"/>
    </row>
    <row r="489" spans="9:15" x14ac:dyDescent="0.2">
      <c r="I489" s="80"/>
      <c r="O489" s="80"/>
    </row>
    <row r="490" spans="9:15" x14ac:dyDescent="0.2">
      <c r="I490" s="80"/>
      <c r="O490" s="80"/>
    </row>
    <row r="491" spans="9:15" x14ac:dyDescent="0.2">
      <c r="I491" s="80"/>
      <c r="O491" s="80"/>
    </row>
    <row r="492" spans="9:15" x14ac:dyDescent="0.2">
      <c r="I492" s="80"/>
      <c r="O492" s="80"/>
    </row>
    <row r="493" spans="9:15" x14ac:dyDescent="0.2">
      <c r="I493" s="80"/>
      <c r="O493" s="80"/>
    </row>
    <row r="494" spans="9:15" x14ac:dyDescent="0.2">
      <c r="I494" s="80"/>
      <c r="O494" s="80"/>
    </row>
    <row r="495" spans="9:15" x14ac:dyDescent="0.2">
      <c r="I495" s="80"/>
      <c r="O495" s="80"/>
    </row>
    <row r="496" spans="9:15" x14ac:dyDescent="0.2">
      <c r="I496" s="80"/>
      <c r="O496" s="80"/>
    </row>
    <row r="497" spans="9:15" x14ac:dyDescent="0.2">
      <c r="I497" s="80"/>
      <c r="O497" s="80"/>
    </row>
    <row r="498" spans="9:15" x14ac:dyDescent="0.2">
      <c r="I498" s="80"/>
      <c r="O498" s="80"/>
    </row>
    <row r="499" spans="9:15" x14ac:dyDescent="0.2">
      <c r="I499" s="80"/>
      <c r="O499" s="80"/>
    </row>
    <row r="500" spans="9:15" x14ac:dyDescent="0.2">
      <c r="I500" s="80"/>
      <c r="O500" s="80"/>
    </row>
    <row r="501" spans="9:15" x14ac:dyDescent="0.2">
      <c r="I501" s="80"/>
      <c r="O501" s="80"/>
    </row>
    <row r="502" spans="9:15" x14ac:dyDescent="0.2">
      <c r="I502" s="80"/>
      <c r="O502" s="80"/>
    </row>
    <row r="503" spans="9:15" x14ac:dyDescent="0.2">
      <c r="I503" s="80"/>
      <c r="O503" s="80"/>
    </row>
    <row r="504" spans="9:15" x14ac:dyDescent="0.2">
      <c r="I504" s="80"/>
      <c r="O504" s="80"/>
    </row>
    <row r="505" spans="9:15" x14ac:dyDescent="0.2">
      <c r="I505" s="80"/>
      <c r="O505" s="80"/>
    </row>
    <row r="506" spans="9:15" x14ac:dyDescent="0.2">
      <c r="I506" s="80"/>
      <c r="O506" s="80"/>
    </row>
    <row r="507" spans="9:15" x14ac:dyDescent="0.2">
      <c r="I507" s="80"/>
      <c r="O507" s="80"/>
    </row>
    <row r="508" spans="9:15" x14ac:dyDescent="0.2">
      <c r="I508" s="80"/>
      <c r="O508" s="80"/>
    </row>
    <row r="509" spans="9:15" x14ac:dyDescent="0.2">
      <c r="I509" s="80"/>
      <c r="O509" s="80"/>
    </row>
    <row r="510" spans="9:15" x14ac:dyDescent="0.2">
      <c r="I510" s="80"/>
      <c r="O510" s="80"/>
    </row>
    <row r="511" spans="9:15" x14ac:dyDescent="0.2">
      <c r="I511" s="80"/>
      <c r="O511" s="80"/>
    </row>
    <row r="512" spans="9:15" x14ac:dyDescent="0.2">
      <c r="I512" s="80"/>
      <c r="O512" s="80"/>
    </row>
    <row r="513" spans="9:15" x14ac:dyDescent="0.2">
      <c r="I513" s="80"/>
      <c r="O513" s="80"/>
    </row>
    <row r="514" spans="9:15" x14ac:dyDescent="0.2">
      <c r="I514" s="80"/>
      <c r="O514" s="80"/>
    </row>
    <row r="515" spans="9:15" x14ac:dyDescent="0.2">
      <c r="I515" s="80"/>
      <c r="O515" s="80"/>
    </row>
    <row r="516" spans="9:15" x14ac:dyDescent="0.2">
      <c r="I516" s="80"/>
      <c r="O516" s="80"/>
    </row>
    <row r="517" spans="9:15" x14ac:dyDescent="0.2">
      <c r="I517" s="80"/>
      <c r="O517" s="80"/>
    </row>
    <row r="518" spans="9:15" x14ac:dyDescent="0.2">
      <c r="I518" s="80"/>
      <c r="O518" s="80"/>
    </row>
    <row r="519" spans="9:15" x14ac:dyDescent="0.2">
      <c r="I519" s="80"/>
      <c r="O519" s="80"/>
    </row>
    <row r="520" spans="9:15" x14ac:dyDescent="0.2">
      <c r="I520" s="80"/>
      <c r="O520" s="80"/>
    </row>
    <row r="521" spans="9:15" x14ac:dyDescent="0.2">
      <c r="I521" s="80"/>
      <c r="O521" s="80"/>
    </row>
    <row r="522" spans="9:15" x14ac:dyDescent="0.2">
      <c r="I522" s="80"/>
      <c r="O522" s="80"/>
    </row>
    <row r="523" spans="9:15" x14ac:dyDescent="0.2">
      <c r="I523" s="80"/>
      <c r="O523" s="80"/>
    </row>
    <row r="524" spans="9:15" x14ac:dyDescent="0.2">
      <c r="I524" s="80"/>
      <c r="O524" s="80"/>
    </row>
    <row r="525" spans="9:15" x14ac:dyDescent="0.2">
      <c r="I525" s="80"/>
      <c r="O525" s="80"/>
    </row>
    <row r="526" spans="9:15" x14ac:dyDescent="0.2">
      <c r="I526" s="80"/>
      <c r="O526" s="80"/>
    </row>
    <row r="527" spans="9:15" x14ac:dyDescent="0.2">
      <c r="I527" s="80"/>
      <c r="O527" s="80"/>
    </row>
    <row r="528" spans="9:15" x14ac:dyDescent="0.2">
      <c r="I528" s="80"/>
      <c r="O528" s="80"/>
    </row>
    <row r="529" spans="9:15" x14ac:dyDescent="0.2">
      <c r="I529" s="80"/>
      <c r="O529" s="80"/>
    </row>
    <row r="530" spans="9:15" x14ac:dyDescent="0.2">
      <c r="I530" s="80"/>
      <c r="O530" s="80"/>
    </row>
    <row r="531" spans="9:15" x14ac:dyDescent="0.2">
      <c r="I531" s="80"/>
      <c r="O531" s="80"/>
    </row>
    <row r="532" spans="9:15" x14ac:dyDescent="0.2">
      <c r="I532" s="80"/>
      <c r="O532" s="80"/>
    </row>
    <row r="533" spans="9:15" x14ac:dyDescent="0.2">
      <c r="I533" s="80"/>
      <c r="O533" s="80"/>
    </row>
    <row r="534" spans="9:15" x14ac:dyDescent="0.2">
      <c r="I534" s="80"/>
      <c r="O534" s="80"/>
    </row>
    <row r="535" spans="9:15" x14ac:dyDescent="0.2">
      <c r="I535" s="80"/>
      <c r="O535" s="80"/>
    </row>
    <row r="536" spans="9:15" x14ac:dyDescent="0.2">
      <c r="I536" s="80"/>
      <c r="O536" s="80"/>
    </row>
    <row r="537" spans="9:15" x14ac:dyDescent="0.2">
      <c r="I537" s="80"/>
      <c r="O537" s="80"/>
    </row>
    <row r="538" spans="9:15" x14ac:dyDescent="0.2">
      <c r="I538" s="80"/>
      <c r="O538" s="80"/>
    </row>
    <row r="539" spans="9:15" x14ac:dyDescent="0.2">
      <c r="I539" s="80"/>
      <c r="O539" s="80"/>
    </row>
    <row r="540" spans="9:15" x14ac:dyDescent="0.2">
      <c r="I540" s="80"/>
      <c r="O540" s="80"/>
    </row>
    <row r="541" spans="9:15" x14ac:dyDescent="0.2">
      <c r="I541" s="80"/>
      <c r="O541" s="80"/>
    </row>
    <row r="542" spans="9:15" x14ac:dyDescent="0.2">
      <c r="I542" s="80"/>
      <c r="O542" s="80"/>
    </row>
    <row r="543" spans="9:15" x14ac:dyDescent="0.2">
      <c r="I543" s="80"/>
      <c r="O543" s="80"/>
    </row>
    <row r="544" spans="9:15" x14ac:dyDescent="0.2">
      <c r="I544" s="80"/>
      <c r="O544" s="80"/>
    </row>
    <row r="545" spans="9:15" x14ac:dyDescent="0.2">
      <c r="I545" s="80"/>
      <c r="O545" s="80"/>
    </row>
    <row r="546" spans="9:15" x14ac:dyDescent="0.2">
      <c r="I546" s="80"/>
      <c r="O546" s="80"/>
    </row>
    <row r="547" spans="9:15" x14ac:dyDescent="0.2">
      <c r="I547" s="80"/>
      <c r="O547" s="80"/>
    </row>
    <row r="548" spans="9:15" x14ac:dyDescent="0.2">
      <c r="I548" s="80"/>
      <c r="O548" s="80"/>
    </row>
    <row r="549" spans="9:15" x14ac:dyDescent="0.2">
      <c r="I549" s="80"/>
      <c r="O549" s="80"/>
    </row>
    <row r="550" spans="9:15" x14ac:dyDescent="0.2">
      <c r="I550" s="80"/>
      <c r="O550" s="80"/>
    </row>
    <row r="551" spans="9:15" x14ac:dyDescent="0.2">
      <c r="I551" s="80"/>
      <c r="O551" s="80"/>
    </row>
    <row r="552" spans="9:15" x14ac:dyDescent="0.2">
      <c r="I552" s="80"/>
      <c r="O552" s="80"/>
    </row>
    <row r="553" spans="9:15" x14ac:dyDescent="0.2">
      <c r="I553" s="80"/>
      <c r="O553" s="80"/>
    </row>
    <row r="554" spans="9:15" x14ac:dyDescent="0.2">
      <c r="I554" s="80"/>
      <c r="O554" s="80"/>
    </row>
    <row r="555" spans="9:15" x14ac:dyDescent="0.2">
      <c r="I555" s="80"/>
      <c r="O555" s="80"/>
    </row>
    <row r="556" spans="9:15" x14ac:dyDescent="0.2">
      <c r="I556" s="80"/>
      <c r="O556" s="80"/>
    </row>
    <row r="557" spans="9:15" x14ac:dyDescent="0.2">
      <c r="I557" s="80"/>
      <c r="O557" s="80"/>
    </row>
    <row r="558" spans="9:15" x14ac:dyDescent="0.2">
      <c r="I558" s="80"/>
      <c r="O558" s="80"/>
    </row>
    <row r="559" spans="9:15" x14ac:dyDescent="0.2">
      <c r="I559" s="80"/>
      <c r="O559" s="80"/>
    </row>
    <row r="560" spans="9:15" x14ac:dyDescent="0.2">
      <c r="I560" s="80"/>
      <c r="O560" s="80"/>
    </row>
    <row r="561" spans="9:15" x14ac:dyDescent="0.2">
      <c r="I561" s="80"/>
      <c r="O561" s="80"/>
    </row>
    <row r="562" spans="9:15" x14ac:dyDescent="0.2">
      <c r="I562" s="80"/>
      <c r="O562" s="80"/>
    </row>
    <row r="563" spans="9:15" x14ac:dyDescent="0.2">
      <c r="I563" s="80"/>
      <c r="O563" s="80"/>
    </row>
    <row r="564" spans="9:15" x14ac:dyDescent="0.2">
      <c r="I564" s="80"/>
      <c r="O564" s="80"/>
    </row>
    <row r="565" spans="9:15" x14ac:dyDescent="0.2">
      <c r="I565" s="80"/>
      <c r="O565" s="80"/>
    </row>
    <row r="566" spans="9:15" x14ac:dyDescent="0.2">
      <c r="I566" s="80"/>
      <c r="O566" s="80"/>
    </row>
    <row r="567" spans="9:15" x14ac:dyDescent="0.2">
      <c r="I567" s="80"/>
      <c r="O567" s="80"/>
    </row>
    <row r="568" spans="9:15" x14ac:dyDescent="0.2">
      <c r="I568" s="80"/>
      <c r="O568" s="80"/>
    </row>
    <row r="569" spans="9:15" x14ac:dyDescent="0.2">
      <c r="I569" s="80"/>
      <c r="O569" s="80"/>
    </row>
    <row r="570" spans="9:15" x14ac:dyDescent="0.2">
      <c r="I570" s="80"/>
      <c r="O570" s="80"/>
    </row>
    <row r="571" spans="9:15" x14ac:dyDescent="0.2">
      <c r="I571" s="80"/>
      <c r="O571" s="80"/>
    </row>
    <row r="572" spans="9:15" x14ac:dyDescent="0.2">
      <c r="I572" s="80"/>
      <c r="O572" s="80"/>
    </row>
    <row r="573" spans="9:15" x14ac:dyDescent="0.2">
      <c r="I573" s="80"/>
      <c r="O573" s="80"/>
    </row>
    <row r="574" spans="9:15" x14ac:dyDescent="0.2">
      <c r="I574" s="80"/>
      <c r="O574" s="80"/>
    </row>
    <row r="575" spans="9:15" x14ac:dyDescent="0.2">
      <c r="I575" s="80"/>
      <c r="O575" s="80"/>
    </row>
    <row r="576" spans="9:15" x14ac:dyDescent="0.2">
      <c r="I576" s="80"/>
      <c r="O576" s="80"/>
    </row>
    <row r="577" spans="9:15" x14ac:dyDescent="0.2">
      <c r="I577" s="80"/>
      <c r="O577" s="80"/>
    </row>
    <row r="578" spans="9:15" x14ac:dyDescent="0.2">
      <c r="I578" s="80"/>
      <c r="O578" s="80"/>
    </row>
    <row r="579" spans="9:15" x14ac:dyDescent="0.2">
      <c r="I579" s="80"/>
      <c r="O579" s="80"/>
    </row>
    <row r="580" spans="9:15" x14ac:dyDescent="0.2">
      <c r="I580" s="80"/>
      <c r="O580" s="80"/>
    </row>
    <row r="581" spans="9:15" x14ac:dyDescent="0.2">
      <c r="I581" s="80"/>
      <c r="O581" s="80"/>
    </row>
    <row r="582" spans="9:15" x14ac:dyDescent="0.2">
      <c r="I582" s="80"/>
      <c r="O582" s="80"/>
    </row>
    <row r="583" spans="9:15" x14ac:dyDescent="0.2">
      <c r="I583" s="80"/>
      <c r="O583" s="80"/>
    </row>
    <row r="584" spans="9:15" x14ac:dyDescent="0.2">
      <c r="I584" s="80"/>
      <c r="O584" s="80"/>
    </row>
    <row r="585" spans="9:15" x14ac:dyDescent="0.2">
      <c r="I585" s="80"/>
      <c r="O585" s="80"/>
    </row>
    <row r="586" spans="9:15" x14ac:dyDescent="0.2">
      <c r="I586" s="80"/>
      <c r="O586" s="80"/>
    </row>
    <row r="587" spans="9:15" x14ac:dyDescent="0.2">
      <c r="I587" s="80"/>
      <c r="O587" s="80"/>
    </row>
    <row r="588" spans="9:15" x14ac:dyDescent="0.2">
      <c r="I588" s="80"/>
      <c r="O588" s="80"/>
    </row>
    <row r="589" spans="9:15" x14ac:dyDescent="0.2">
      <c r="I589" s="80"/>
      <c r="O589" s="80"/>
    </row>
    <row r="590" spans="9:15" x14ac:dyDescent="0.2">
      <c r="I590" s="80"/>
      <c r="O590" s="80"/>
    </row>
    <row r="591" spans="9:15" x14ac:dyDescent="0.2">
      <c r="I591" s="80"/>
      <c r="O591" s="80"/>
    </row>
    <row r="592" spans="9:15" x14ac:dyDescent="0.2">
      <c r="I592" s="80"/>
      <c r="O592" s="80"/>
    </row>
    <row r="593" spans="9:15" x14ac:dyDescent="0.2">
      <c r="I593" s="80"/>
      <c r="O593" s="80"/>
    </row>
    <row r="594" spans="9:15" x14ac:dyDescent="0.2">
      <c r="I594" s="80"/>
      <c r="O594" s="80"/>
    </row>
    <row r="595" spans="9:15" x14ac:dyDescent="0.2">
      <c r="I595" s="80"/>
      <c r="O595" s="80"/>
    </row>
    <row r="596" spans="9:15" x14ac:dyDescent="0.2">
      <c r="I596" s="80"/>
      <c r="O596" s="80"/>
    </row>
    <row r="597" spans="9:15" x14ac:dyDescent="0.2">
      <c r="I597" s="80"/>
      <c r="O597" s="80"/>
    </row>
    <row r="598" spans="9:15" x14ac:dyDescent="0.2">
      <c r="I598" s="80"/>
      <c r="O598" s="80"/>
    </row>
    <row r="599" spans="9:15" x14ac:dyDescent="0.2">
      <c r="I599" s="80"/>
      <c r="O599" s="80"/>
    </row>
    <row r="600" spans="9:15" x14ac:dyDescent="0.2">
      <c r="I600" s="80"/>
      <c r="O600" s="80"/>
    </row>
    <row r="601" spans="9:15" x14ac:dyDescent="0.2">
      <c r="I601" s="80"/>
      <c r="O601" s="80"/>
    </row>
    <row r="602" spans="9:15" x14ac:dyDescent="0.2">
      <c r="I602" s="80"/>
      <c r="O602" s="80"/>
    </row>
    <row r="603" spans="9:15" x14ac:dyDescent="0.2">
      <c r="I603" s="80"/>
      <c r="O603" s="80"/>
    </row>
    <row r="604" spans="9:15" x14ac:dyDescent="0.2">
      <c r="I604" s="80"/>
      <c r="O604" s="80"/>
    </row>
    <row r="605" spans="9:15" x14ac:dyDescent="0.2">
      <c r="I605" s="80"/>
      <c r="O605" s="80"/>
    </row>
    <row r="606" spans="9:15" x14ac:dyDescent="0.2">
      <c r="I606" s="80"/>
      <c r="O606" s="80"/>
    </row>
    <row r="607" spans="9:15" x14ac:dyDescent="0.2">
      <c r="I607" s="80"/>
      <c r="O607" s="80"/>
    </row>
    <row r="608" spans="9:15" x14ac:dyDescent="0.2">
      <c r="I608" s="80"/>
      <c r="O608" s="80"/>
    </row>
    <row r="609" spans="9:15" x14ac:dyDescent="0.2">
      <c r="I609" s="80"/>
      <c r="O609" s="80"/>
    </row>
    <row r="610" spans="9:15" x14ac:dyDescent="0.2">
      <c r="I610" s="80"/>
      <c r="O610" s="80"/>
    </row>
    <row r="611" spans="9:15" x14ac:dyDescent="0.2">
      <c r="I611" s="80"/>
      <c r="O611" s="80"/>
    </row>
    <row r="612" spans="9:15" x14ac:dyDescent="0.2">
      <c r="I612" s="80"/>
      <c r="O612" s="80"/>
    </row>
    <row r="613" spans="9:15" x14ac:dyDescent="0.2">
      <c r="I613" s="80"/>
      <c r="O613" s="80"/>
    </row>
    <row r="614" spans="9:15" x14ac:dyDescent="0.2">
      <c r="I614" s="80"/>
      <c r="O614" s="80"/>
    </row>
    <row r="615" spans="9:15" x14ac:dyDescent="0.2">
      <c r="I615" s="80"/>
      <c r="O615" s="80"/>
    </row>
    <row r="616" spans="9:15" x14ac:dyDescent="0.2">
      <c r="I616" s="80"/>
      <c r="O616" s="80"/>
    </row>
    <row r="617" spans="9:15" x14ac:dyDescent="0.2">
      <c r="I617" s="80"/>
      <c r="O617" s="80"/>
    </row>
    <row r="618" spans="9:15" x14ac:dyDescent="0.2">
      <c r="I618" s="80"/>
      <c r="O618" s="80"/>
    </row>
    <row r="619" spans="9:15" x14ac:dyDescent="0.2">
      <c r="I619" s="80"/>
      <c r="O619" s="80"/>
    </row>
    <row r="620" spans="9:15" x14ac:dyDescent="0.2">
      <c r="I620" s="80"/>
      <c r="O620" s="80"/>
    </row>
    <row r="621" spans="9:15" x14ac:dyDescent="0.2">
      <c r="I621" s="80"/>
      <c r="O621" s="80"/>
    </row>
    <row r="622" spans="9:15" x14ac:dyDescent="0.2">
      <c r="I622" s="80"/>
      <c r="O622" s="80"/>
    </row>
    <row r="623" spans="9:15" x14ac:dyDescent="0.2">
      <c r="I623" s="80"/>
      <c r="O623" s="80"/>
    </row>
    <row r="624" spans="9:15" x14ac:dyDescent="0.2">
      <c r="I624" s="80"/>
      <c r="O624" s="80"/>
    </row>
    <row r="625" spans="9:15" x14ac:dyDescent="0.2">
      <c r="I625" s="80"/>
      <c r="O625" s="80"/>
    </row>
    <row r="626" spans="9:15" x14ac:dyDescent="0.2">
      <c r="I626" s="80"/>
      <c r="O626" s="80"/>
    </row>
    <row r="627" spans="9:15" x14ac:dyDescent="0.2">
      <c r="I627" s="80"/>
      <c r="O627" s="80"/>
    </row>
    <row r="628" spans="9:15" x14ac:dyDescent="0.2">
      <c r="I628" s="80"/>
      <c r="O628" s="80"/>
    </row>
    <row r="629" spans="9:15" x14ac:dyDescent="0.2">
      <c r="I629" s="80"/>
      <c r="O629" s="80"/>
    </row>
    <row r="630" spans="9:15" x14ac:dyDescent="0.2">
      <c r="I630" s="80"/>
      <c r="O630" s="80"/>
    </row>
    <row r="631" spans="9:15" x14ac:dyDescent="0.2">
      <c r="I631" s="80"/>
      <c r="O631" s="80"/>
    </row>
    <row r="632" spans="9:15" x14ac:dyDescent="0.2">
      <c r="I632" s="80"/>
      <c r="O632" s="80"/>
    </row>
    <row r="633" spans="9:15" x14ac:dyDescent="0.2">
      <c r="I633" s="80"/>
      <c r="O633" s="80"/>
    </row>
    <row r="634" spans="9:15" x14ac:dyDescent="0.2">
      <c r="I634" s="80"/>
      <c r="O634" s="80"/>
    </row>
    <row r="635" spans="9:15" x14ac:dyDescent="0.2">
      <c r="I635" s="80"/>
      <c r="O635" s="80"/>
    </row>
    <row r="636" spans="9:15" x14ac:dyDescent="0.2">
      <c r="I636" s="80"/>
      <c r="O636" s="80"/>
    </row>
    <row r="637" spans="9:15" x14ac:dyDescent="0.2">
      <c r="I637" s="80"/>
      <c r="O637" s="80"/>
    </row>
    <row r="638" spans="9:15" x14ac:dyDescent="0.2">
      <c r="I638" s="80"/>
      <c r="O638" s="80"/>
    </row>
    <row r="639" spans="9:15" x14ac:dyDescent="0.2">
      <c r="I639" s="80"/>
      <c r="O639" s="80"/>
    </row>
    <row r="640" spans="9:15" x14ac:dyDescent="0.2">
      <c r="I640" s="80"/>
      <c r="O640" s="80"/>
    </row>
    <row r="641" spans="9:15" x14ac:dyDescent="0.2">
      <c r="I641" s="80"/>
      <c r="O641" s="80"/>
    </row>
    <row r="642" spans="9:15" x14ac:dyDescent="0.2">
      <c r="I642" s="80"/>
      <c r="O642" s="80"/>
    </row>
    <row r="643" spans="9:15" x14ac:dyDescent="0.2">
      <c r="I643" s="80"/>
      <c r="O643" s="80"/>
    </row>
    <row r="644" spans="9:15" x14ac:dyDescent="0.2">
      <c r="I644" s="80"/>
      <c r="O644" s="80"/>
    </row>
    <row r="645" spans="9:15" x14ac:dyDescent="0.2">
      <c r="I645" s="80"/>
      <c r="O645" s="80"/>
    </row>
    <row r="646" spans="9:15" x14ac:dyDescent="0.2">
      <c r="I646" s="80"/>
      <c r="O646" s="80"/>
    </row>
    <row r="647" spans="9:15" x14ac:dyDescent="0.2">
      <c r="I647" s="80"/>
      <c r="O647" s="80"/>
    </row>
    <row r="648" spans="9:15" x14ac:dyDescent="0.2">
      <c r="I648" s="80"/>
      <c r="O648" s="80"/>
    </row>
    <row r="649" spans="9:15" x14ac:dyDescent="0.2">
      <c r="I649" s="80"/>
      <c r="O649" s="80"/>
    </row>
    <row r="650" spans="9:15" x14ac:dyDescent="0.2">
      <c r="I650" s="80"/>
      <c r="O650" s="80"/>
    </row>
    <row r="651" spans="9:15" x14ac:dyDescent="0.2">
      <c r="I651" s="80"/>
      <c r="O651" s="80"/>
    </row>
    <row r="652" spans="9:15" x14ac:dyDescent="0.2">
      <c r="I652" s="80"/>
      <c r="O652" s="80"/>
    </row>
    <row r="653" spans="9:15" x14ac:dyDescent="0.2">
      <c r="I653" s="80"/>
      <c r="O653" s="80"/>
    </row>
    <row r="654" spans="9:15" x14ac:dyDescent="0.2">
      <c r="I654" s="80"/>
      <c r="O654" s="80"/>
    </row>
    <row r="655" spans="9:15" x14ac:dyDescent="0.2">
      <c r="I655" s="80"/>
      <c r="O655" s="80"/>
    </row>
    <row r="656" spans="9:15" x14ac:dyDescent="0.2">
      <c r="I656" s="80"/>
      <c r="O656" s="80"/>
    </row>
    <row r="657" spans="9:15" x14ac:dyDescent="0.2">
      <c r="I657" s="80"/>
      <c r="O657" s="80"/>
    </row>
    <row r="658" spans="9:15" x14ac:dyDescent="0.2">
      <c r="I658" s="80"/>
      <c r="O658" s="80"/>
    </row>
    <row r="659" spans="9:15" x14ac:dyDescent="0.2">
      <c r="I659" s="80"/>
      <c r="O659" s="80"/>
    </row>
    <row r="660" spans="9:15" x14ac:dyDescent="0.2">
      <c r="I660" s="80"/>
      <c r="O660" s="80"/>
    </row>
    <row r="661" spans="9:15" x14ac:dyDescent="0.2">
      <c r="I661" s="80"/>
      <c r="O661" s="80"/>
    </row>
    <row r="662" spans="9:15" x14ac:dyDescent="0.2">
      <c r="I662" s="80"/>
      <c r="O662" s="80"/>
    </row>
    <row r="663" spans="9:15" x14ac:dyDescent="0.2">
      <c r="I663" s="80"/>
      <c r="O663" s="80"/>
    </row>
    <row r="664" spans="9:15" x14ac:dyDescent="0.2">
      <c r="I664" s="80"/>
      <c r="O664" s="80"/>
    </row>
    <row r="665" spans="9:15" x14ac:dyDescent="0.2">
      <c r="I665" s="80"/>
      <c r="O665" s="80"/>
    </row>
    <row r="666" spans="9:15" x14ac:dyDescent="0.2">
      <c r="I666" s="80"/>
      <c r="O666" s="80"/>
    </row>
    <row r="667" spans="9:15" x14ac:dyDescent="0.2">
      <c r="I667" s="80"/>
      <c r="O667" s="80"/>
    </row>
    <row r="668" spans="9:15" x14ac:dyDescent="0.2">
      <c r="I668" s="80"/>
      <c r="O668" s="80"/>
    </row>
    <row r="669" spans="9:15" x14ac:dyDescent="0.2">
      <c r="I669" s="80"/>
      <c r="O669" s="80"/>
    </row>
    <row r="670" spans="9:15" x14ac:dyDescent="0.2">
      <c r="I670" s="80"/>
      <c r="O670" s="80"/>
    </row>
    <row r="671" spans="9:15" x14ac:dyDescent="0.2">
      <c r="I671" s="80"/>
      <c r="O671" s="80"/>
    </row>
    <row r="672" spans="9:15" x14ac:dyDescent="0.2">
      <c r="I672" s="80"/>
      <c r="O672" s="80"/>
    </row>
    <row r="673" spans="9:15" x14ac:dyDescent="0.2">
      <c r="I673" s="80"/>
      <c r="O673" s="80"/>
    </row>
    <row r="674" spans="9:15" x14ac:dyDescent="0.2">
      <c r="I674" s="80"/>
      <c r="O674" s="80"/>
    </row>
    <row r="675" spans="9:15" x14ac:dyDescent="0.2">
      <c r="I675" s="80"/>
      <c r="O675" s="80"/>
    </row>
    <row r="676" spans="9:15" x14ac:dyDescent="0.2">
      <c r="I676" s="80"/>
      <c r="O676" s="80"/>
    </row>
    <row r="677" spans="9:15" x14ac:dyDescent="0.2">
      <c r="I677" s="80"/>
      <c r="O677" s="80"/>
    </row>
    <row r="678" spans="9:15" x14ac:dyDescent="0.2">
      <c r="I678" s="80"/>
      <c r="O678" s="80"/>
    </row>
    <row r="679" spans="9:15" x14ac:dyDescent="0.2">
      <c r="I679" s="80"/>
      <c r="O679" s="80"/>
    </row>
    <row r="680" spans="9:15" x14ac:dyDescent="0.2">
      <c r="I680" s="80"/>
      <c r="O680" s="80"/>
    </row>
    <row r="681" spans="9:15" x14ac:dyDescent="0.2">
      <c r="I681" s="80"/>
      <c r="O681" s="80"/>
    </row>
    <row r="682" spans="9:15" x14ac:dyDescent="0.2">
      <c r="I682" s="80"/>
      <c r="O682" s="80"/>
    </row>
    <row r="683" spans="9:15" x14ac:dyDescent="0.2">
      <c r="I683" s="80"/>
      <c r="O683" s="80"/>
    </row>
    <row r="684" spans="9:15" x14ac:dyDescent="0.2">
      <c r="I684" s="80"/>
      <c r="O684" s="80"/>
    </row>
    <row r="685" spans="9:15" x14ac:dyDescent="0.2">
      <c r="I685" s="80"/>
      <c r="O685" s="80"/>
    </row>
    <row r="686" spans="9:15" x14ac:dyDescent="0.2">
      <c r="I686" s="80"/>
      <c r="O686" s="80"/>
    </row>
    <row r="687" spans="9:15" x14ac:dyDescent="0.2">
      <c r="I687" s="80"/>
      <c r="O687" s="80"/>
    </row>
    <row r="688" spans="9:15" x14ac:dyDescent="0.2">
      <c r="I688" s="80"/>
      <c r="O688" s="80"/>
    </row>
    <row r="689" spans="9:15" x14ac:dyDescent="0.2">
      <c r="I689" s="80"/>
      <c r="O689" s="80"/>
    </row>
    <row r="690" spans="9:15" x14ac:dyDescent="0.2">
      <c r="I690" s="80"/>
      <c r="O690" s="80"/>
    </row>
    <row r="691" spans="9:15" x14ac:dyDescent="0.2">
      <c r="I691" s="80"/>
      <c r="O691" s="80"/>
    </row>
    <row r="692" spans="9:15" x14ac:dyDescent="0.2">
      <c r="I692" s="80"/>
      <c r="O692" s="80"/>
    </row>
    <row r="693" spans="9:15" x14ac:dyDescent="0.2">
      <c r="I693" s="80"/>
      <c r="O693" s="80"/>
    </row>
    <row r="694" spans="9:15" x14ac:dyDescent="0.2">
      <c r="I694" s="80"/>
      <c r="O694" s="80"/>
    </row>
    <row r="695" spans="9:15" x14ac:dyDescent="0.2">
      <c r="I695" s="80"/>
      <c r="O695" s="80"/>
    </row>
    <row r="696" spans="9:15" x14ac:dyDescent="0.2">
      <c r="I696" s="80"/>
      <c r="O696" s="80"/>
    </row>
    <row r="697" spans="9:15" x14ac:dyDescent="0.2">
      <c r="I697" s="80"/>
      <c r="O697" s="80"/>
    </row>
    <row r="698" spans="9:15" x14ac:dyDescent="0.2">
      <c r="I698" s="80"/>
      <c r="O698" s="80"/>
    </row>
    <row r="699" spans="9:15" x14ac:dyDescent="0.2">
      <c r="I699" s="80"/>
      <c r="O699" s="80"/>
    </row>
    <row r="700" spans="9:15" x14ac:dyDescent="0.2">
      <c r="I700" s="80"/>
      <c r="O700" s="80"/>
    </row>
    <row r="701" spans="9:15" x14ac:dyDescent="0.2">
      <c r="I701" s="80"/>
      <c r="O701" s="80"/>
    </row>
    <row r="702" spans="9:15" x14ac:dyDescent="0.2">
      <c r="I702" s="80"/>
      <c r="O702" s="80"/>
    </row>
    <row r="703" spans="9:15" x14ac:dyDescent="0.2">
      <c r="I703" s="80"/>
      <c r="O703" s="80"/>
    </row>
    <row r="704" spans="9:15" x14ac:dyDescent="0.2">
      <c r="I704" s="80"/>
      <c r="O704" s="80"/>
    </row>
    <row r="705" spans="9:15" x14ac:dyDescent="0.2">
      <c r="I705" s="80"/>
      <c r="O705" s="80"/>
    </row>
    <row r="706" spans="9:15" x14ac:dyDescent="0.2">
      <c r="I706" s="80"/>
      <c r="O706" s="80"/>
    </row>
    <row r="707" spans="9:15" x14ac:dyDescent="0.2">
      <c r="I707" s="80"/>
      <c r="O707" s="80"/>
    </row>
    <row r="708" spans="9:15" x14ac:dyDescent="0.2">
      <c r="I708" s="80"/>
      <c r="O708" s="80"/>
    </row>
    <row r="709" spans="9:15" x14ac:dyDescent="0.2">
      <c r="I709" s="80"/>
      <c r="O709" s="80"/>
    </row>
    <row r="710" spans="9:15" x14ac:dyDescent="0.2">
      <c r="I710" s="80"/>
      <c r="O710" s="80"/>
    </row>
    <row r="711" spans="9:15" x14ac:dyDescent="0.2">
      <c r="I711" s="80"/>
      <c r="O711" s="80"/>
    </row>
    <row r="712" spans="9:15" x14ac:dyDescent="0.2">
      <c r="I712" s="80"/>
      <c r="O712" s="80"/>
    </row>
    <row r="713" spans="9:15" x14ac:dyDescent="0.2">
      <c r="I713" s="80"/>
      <c r="O713" s="80"/>
    </row>
    <row r="714" spans="9:15" x14ac:dyDescent="0.2">
      <c r="I714" s="80"/>
      <c r="O714" s="80"/>
    </row>
    <row r="715" spans="9:15" x14ac:dyDescent="0.2">
      <c r="I715" s="80"/>
      <c r="O715" s="80"/>
    </row>
    <row r="716" spans="9:15" x14ac:dyDescent="0.2">
      <c r="I716" s="80"/>
      <c r="O716" s="80"/>
    </row>
    <row r="717" spans="9:15" x14ac:dyDescent="0.2">
      <c r="I717" s="80"/>
      <c r="O717" s="80"/>
    </row>
    <row r="718" spans="9:15" x14ac:dyDescent="0.2">
      <c r="I718" s="80"/>
      <c r="O718" s="80"/>
    </row>
    <row r="719" spans="9:15" x14ac:dyDescent="0.2">
      <c r="I719" s="80"/>
      <c r="O719" s="80"/>
    </row>
    <row r="720" spans="9:15" x14ac:dyDescent="0.2">
      <c r="I720" s="80"/>
      <c r="O720" s="80"/>
    </row>
    <row r="721" spans="9:15" x14ac:dyDescent="0.2">
      <c r="I721" s="80"/>
      <c r="O721" s="80"/>
    </row>
    <row r="722" spans="9:15" x14ac:dyDescent="0.2">
      <c r="I722" s="80"/>
      <c r="O722" s="80"/>
    </row>
    <row r="723" spans="9:15" x14ac:dyDescent="0.2">
      <c r="I723" s="80"/>
      <c r="O723" s="80"/>
    </row>
    <row r="724" spans="9:15" x14ac:dyDescent="0.2">
      <c r="I724" s="80"/>
      <c r="O724" s="80"/>
    </row>
    <row r="725" spans="9:15" x14ac:dyDescent="0.2">
      <c r="I725" s="80"/>
      <c r="O725" s="80"/>
    </row>
    <row r="726" spans="9:15" x14ac:dyDescent="0.2">
      <c r="I726" s="80"/>
      <c r="O726" s="80"/>
    </row>
    <row r="727" spans="9:15" x14ac:dyDescent="0.2">
      <c r="I727" s="80"/>
      <c r="O727" s="80"/>
    </row>
    <row r="728" spans="9:15" x14ac:dyDescent="0.2">
      <c r="I728" s="80"/>
      <c r="O728" s="80"/>
    </row>
    <row r="729" spans="9:15" x14ac:dyDescent="0.2">
      <c r="I729" s="80"/>
      <c r="O729" s="80"/>
    </row>
    <row r="730" spans="9:15" x14ac:dyDescent="0.2">
      <c r="I730" s="80"/>
      <c r="O730" s="80"/>
    </row>
    <row r="731" spans="9:15" x14ac:dyDescent="0.2">
      <c r="I731" s="80"/>
      <c r="O731" s="80"/>
    </row>
    <row r="732" spans="9:15" x14ac:dyDescent="0.2">
      <c r="I732" s="80"/>
      <c r="O732" s="80"/>
    </row>
    <row r="733" spans="9:15" x14ac:dyDescent="0.2">
      <c r="I733" s="80"/>
      <c r="O733" s="80"/>
    </row>
    <row r="734" spans="9:15" x14ac:dyDescent="0.2">
      <c r="I734" s="80"/>
      <c r="O734" s="80"/>
    </row>
    <row r="735" spans="9:15" x14ac:dyDescent="0.2">
      <c r="I735" s="80"/>
      <c r="O735" s="80"/>
    </row>
    <row r="736" spans="9:15" x14ac:dyDescent="0.2">
      <c r="I736" s="80"/>
      <c r="O736" s="80"/>
    </row>
    <row r="737" spans="9:15" x14ac:dyDescent="0.2">
      <c r="I737" s="80"/>
      <c r="O737" s="80"/>
    </row>
    <row r="738" spans="9:15" x14ac:dyDescent="0.2">
      <c r="I738" s="80"/>
      <c r="O738" s="80"/>
    </row>
    <row r="739" spans="9:15" x14ac:dyDescent="0.2">
      <c r="I739" s="80"/>
      <c r="O739" s="80"/>
    </row>
    <row r="740" spans="9:15" x14ac:dyDescent="0.2">
      <c r="I740" s="80"/>
      <c r="O740" s="80"/>
    </row>
    <row r="741" spans="9:15" x14ac:dyDescent="0.2">
      <c r="I741" s="80"/>
      <c r="O741" s="80"/>
    </row>
    <row r="742" spans="9:15" x14ac:dyDescent="0.2">
      <c r="I742" s="80"/>
      <c r="O742" s="80"/>
    </row>
    <row r="743" spans="9:15" x14ac:dyDescent="0.2">
      <c r="I743" s="80"/>
      <c r="O743" s="80"/>
    </row>
    <row r="744" spans="9:15" x14ac:dyDescent="0.2">
      <c r="I744" s="80"/>
      <c r="O744" s="80"/>
    </row>
    <row r="745" spans="9:15" x14ac:dyDescent="0.2">
      <c r="I745" s="80"/>
      <c r="O745" s="80"/>
    </row>
    <row r="746" spans="9:15" x14ac:dyDescent="0.2">
      <c r="I746" s="80"/>
      <c r="O746" s="80"/>
    </row>
    <row r="747" spans="9:15" x14ac:dyDescent="0.2">
      <c r="I747" s="80"/>
      <c r="O747" s="80"/>
    </row>
    <row r="748" spans="9:15" x14ac:dyDescent="0.2">
      <c r="I748" s="80"/>
      <c r="O748" s="80"/>
    </row>
    <row r="749" spans="9:15" x14ac:dyDescent="0.2">
      <c r="I749" s="80"/>
      <c r="O749" s="80"/>
    </row>
    <row r="750" spans="9:15" x14ac:dyDescent="0.2">
      <c r="I750" s="80"/>
      <c r="O750" s="80"/>
    </row>
    <row r="751" spans="9:15" x14ac:dyDescent="0.2">
      <c r="I751" s="80"/>
      <c r="O751" s="80"/>
    </row>
    <row r="752" spans="9:15" x14ac:dyDescent="0.2">
      <c r="I752" s="80"/>
      <c r="O752" s="80"/>
    </row>
    <row r="753" spans="9:15" x14ac:dyDescent="0.2">
      <c r="I753" s="80"/>
      <c r="O753" s="80"/>
    </row>
    <row r="754" spans="9:15" x14ac:dyDescent="0.2">
      <c r="I754" s="80"/>
      <c r="O754" s="80"/>
    </row>
    <row r="755" spans="9:15" x14ac:dyDescent="0.2">
      <c r="I755" s="80"/>
      <c r="O755" s="80"/>
    </row>
    <row r="756" spans="9:15" x14ac:dyDescent="0.2">
      <c r="I756" s="80"/>
      <c r="O756" s="80"/>
    </row>
    <row r="757" spans="9:15" x14ac:dyDescent="0.2">
      <c r="I757" s="80"/>
      <c r="O757" s="80"/>
    </row>
    <row r="758" spans="9:15" x14ac:dyDescent="0.2">
      <c r="I758" s="80"/>
      <c r="O758" s="80"/>
    </row>
    <row r="759" spans="9:15" x14ac:dyDescent="0.2">
      <c r="I759" s="80"/>
      <c r="O759" s="80"/>
    </row>
    <row r="760" spans="9:15" x14ac:dyDescent="0.2">
      <c r="I760" s="80"/>
      <c r="O760" s="80"/>
    </row>
    <row r="761" spans="9:15" x14ac:dyDescent="0.2">
      <c r="I761" s="80"/>
      <c r="O761" s="80"/>
    </row>
    <row r="762" spans="9:15" x14ac:dyDescent="0.2">
      <c r="I762" s="80"/>
      <c r="O762" s="80"/>
    </row>
    <row r="763" spans="9:15" x14ac:dyDescent="0.2">
      <c r="I763" s="80"/>
      <c r="O763" s="80"/>
    </row>
    <row r="764" spans="9:15" x14ac:dyDescent="0.2">
      <c r="I764" s="80"/>
      <c r="O764" s="80"/>
    </row>
    <row r="765" spans="9:15" x14ac:dyDescent="0.2">
      <c r="I765" s="80"/>
      <c r="O765" s="80"/>
    </row>
    <row r="766" spans="9:15" x14ac:dyDescent="0.2">
      <c r="I766" s="80"/>
      <c r="O766" s="80"/>
    </row>
    <row r="767" spans="9:15" x14ac:dyDescent="0.2">
      <c r="I767" s="80"/>
      <c r="O767" s="80"/>
    </row>
    <row r="768" spans="9:15" x14ac:dyDescent="0.2">
      <c r="I768" s="80"/>
      <c r="O768" s="80"/>
    </row>
    <row r="769" spans="9:15" x14ac:dyDescent="0.2">
      <c r="I769" s="80"/>
      <c r="O769" s="80"/>
    </row>
    <row r="770" spans="9:15" x14ac:dyDescent="0.2">
      <c r="I770" s="80"/>
      <c r="O770" s="80"/>
    </row>
    <row r="771" spans="9:15" x14ac:dyDescent="0.2">
      <c r="I771" s="80"/>
      <c r="O771" s="80"/>
    </row>
    <row r="772" spans="9:15" x14ac:dyDescent="0.2">
      <c r="I772" s="80"/>
      <c r="O772" s="80"/>
    </row>
    <row r="773" spans="9:15" x14ac:dyDescent="0.2">
      <c r="I773" s="80"/>
      <c r="O773" s="80"/>
    </row>
    <row r="774" spans="9:15" x14ac:dyDescent="0.2">
      <c r="I774" s="80"/>
      <c r="O774" s="80"/>
    </row>
    <row r="775" spans="9:15" x14ac:dyDescent="0.2">
      <c r="I775" s="80"/>
      <c r="O775" s="80"/>
    </row>
    <row r="776" spans="9:15" x14ac:dyDescent="0.2">
      <c r="I776" s="80"/>
      <c r="O776" s="80"/>
    </row>
    <row r="777" spans="9:15" x14ac:dyDescent="0.2">
      <c r="I777" s="80"/>
      <c r="O777" s="80"/>
    </row>
    <row r="778" spans="9:15" x14ac:dyDescent="0.2">
      <c r="I778" s="80"/>
      <c r="O778" s="80"/>
    </row>
    <row r="779" spans="9:15" x14ac:dyDescent="0.2">
      <c r="I779" s="80"/>
      <c r="O779" s="80"/>
    </row>
    <row r="780" spans="9:15" x14ac:dyDescent="0.2">
      <c r="I780" s="80"/>
      <c r="O780" s="80"/>
    </row>
    <row r="781" spans="9:15" x14ac:dyDescent="0.2">
      <c r="I781" s="80"/>
      <c r="O781" s="80"/>
    </row>
    <row r="782" spans="9:15" x14ac:dyDescent="0.2">
      <c r="I782" s="80"/>
      <c r="O782" s="80"/>
    </row>
    <row r="783" spans="9:15" x14ac:dyDescent="0.2">
      <c r="I783" s="80"/>
      <c r="O783" s="80"/>
    </row>
    <row r="784" spans="9:15" x14ac:dyDescent="0.2">
      <c r="I784" s="80"/>
      <c r="O784" s="80"/>
    </row>
    <row r="785" spans="9:15" x14ac:dyDescent="0.2">
      <c r="I785" s="80"/>
      <c r="O785" s="80"/>
    </row>
    <row r="786" spans="9:15" x14ac:dyDescent="0.2">
      <c r="I786" s="80"/>
      <c r="O786" s="80"/>
    </row>
    <row r="787" spans="9:15" x14ac:dyDescent="0.2">
      <c r="I787" s="80"/>
      <c r="O787" s="80"/>
    </row>
    <row r="788" spans="9:15" x14ac:dyDescent="0.2">
      <c r="I788" s="80"/>
      <c r="O788" s="80"/>
    </row>
    <row r="789" spans="9:15" x14ac:dyDescent="0.2">
      <c r="I789" s="80"/>
      <c r="O789" s="80"/>
    </row>
    <row r="790" spans="9:15" x14ac:dyDescent="0.2">
      <c r="I790" s="80"/>
      <c r="O790" s="80"/>
    </row>
    <row r="791" spans="9:15" x14ac:dyDescent="0.2">
      <c r="I791" s="80"/>
      <c r="O791" s="80"/>
    </row>
    <row r="792" spans="9:15" x14ac:dyDescent="0.2">
      <c r="I792" s="80"/>
      <c r="O792" s="80"/>
    </row>
    <row r="793" spans="9:15" x14ac:dyDescent="0.2">
      <c r="I793" s="80"/>
      <c r="O793" s="80"/>
    </row>
    <row r="794" spans="9:15" x14ac:dyDescent="0.2">
      <c r="I794" s="80"/>
      <c r="O794" s="80"/>
    </row>
    <row r="795" spans="9:15" x14ac:dyDescent="0.2">
      <c r="I795" s="80"/>
      <c r="O795" s="80"/>
    </row>
    <row r="796" spans="9:15" x14ac:dyDescent="0.2">
      <c r="I796" s="80"/>
      <c r="O796" s="80"/>
    </row>
    <row r="797" spans="9:15" x14ac:dyDescent="0.2">
      <c r="I797" s="80"/>
      <c r="O797" s="80"/>
    </row>
    <row r="798" spans="9:15" x14ac:dyDescent="0.2">
      <c r="I798" s="80"/>
      <c r="O798" s="80"/>
    </row>
    <row r="799" spans="9:15" x14ac:dyDescent="0.2">
      <c r="I799" s="80"/>
      <c r="O799" s="80"/>
    </row>
    <row r="800" spans="9:15" x14ac:dyDescent="0.2">
      <c r="I800" s="80"/>
      <c r="O800" s="80"/>
    </row>
    <row r="801" spans="9:15" x14ac:dyDescent="0.2">
      <c r="I801" s="80"/>
      <c r="O801" s="80"/>
    </row>
    <row r="802" spans="9:15" x14ac:dyDescent="0.2">
      <c r="I802" s="80"/>
      <c r="O802" s="80"/>
    </row>
    <row r="803" spans="9:15" x14ac:dyDescent="0.2">
      <c r="I803" s="80"/>
      <c r="O803" s="80"/>
    </row>
    <row r="804" spans="9:15" x14ac:dyDescent="0.2">
      <c r="I804" s="80"/>
      <c r="O804" s="80"/>
    </row>
    <row r="805" spans="9:15" x14ac:dyDescent="0.2">
      <c r="I805" s="80"/>
      <c r="O805" s="80"/>
    </row>
    <row r="806" spans="9:15" x14ac:dyDescent="0.2">
      <c r="I806" s="80"/>
      <c r="O806" s="80"/>
    </row>
    <row r="807" spans="9:15" x14ac:dyDescent="0.2">
      <c r="I807" s="80"/>
      <c r="O807" s="80"/>
    </row>
    <row r="808" spans="9:15" x14ac:dyDescent="0.2">
      <c r="I808" s="80"/>
      <c r="O808" s="80"/>
    </row>
    <row r="809" spans="9:15" x14ac:dyDescent="0.2">
      <c r="I809" s="80"/>
      <c r="O809" s="80"/>
    </row>
    <row r="810" spans="9:15" x14ac:dyDescent="0.2">
      <c r="I810" s="80"/>
      <c r="O810" s="80"/>
    </row>
    <row r="811" spans="9:15" x14ac:dyDescent="0.2">
      <c r="I811" s="80"/>
      <c r="O811" s="80"/>
    </row>
    <row r="812" spans="9:15" x14ac:dyDescent="0.2">
      <c r="I812" s="80"/>
      <c r="O812" s="80"/>
    </row>
    <row r="813" spans="9:15" x14ac:dyDescent="0.2">
      <c r="I813" s="80"/>
      <c r="O813" s="80"/>
    </row>
    <row r="814" spans="9:15" x14ac:dyDescent="0.2">
      <c r="I814" s="80"/>
      <c r="O814" s="80"/>
    </row>
    <row r="815" spans="9:15" x14ac:dyDescent="0.2">
      <c r="I815" s="80"/>
      <c r="O815" s="80"/>
    </row>
    <row r="816" spans="9:15" x14ac:dyDescent="0.2">
      <c r="I816" s="80"/>
      <c r="O816" s="80"/>
    </row>
    <row r="817" spans="9:15" x14ac:dyDescent="0.2">
      <c r="I817" s="80"/>
      <c r="O817" s="80"/>
    </row>
    <row r="818" spans="9:15" x14ac:dyDescent="0.2">
      <c r="I818" s="80"/>
      <c r="O818" s="80"/>
    </row>
    <row r="819" spans="9:15" x14ac:dyDescent="0.2">
      <c r="I819" s="80"/>
      <c r="O819" s="80"/>
    </row>
    <row r="820" spans="9:15" x14ac:dyDescent="0.2">
      <c r="I820" s="80"/>
      <c r="O820" s="80"/>
    </row>
    <row r="821" spans="9:15" x14ac:dyDescent="0.2">
      <c r="I821" s="80"/>
      <c r="O821" s="80"/>
    </row>
    <row r="822" spans="9:15" x14ac:dyDescent="0.2">
      <c r="I822" s="80"/>
      <c r="O822" s="80"/>
    </row>
    <row r="823" spans="9:15" x14ac:dyDescent="0.2">
      <c r="I823" s="80"/>
      <c r="O823" s="80"/>
    </row>
    <row r="824" spans="9:15" x14ac:dyDescent="0.2">
      <c r="I824" s="80"/>
      <c r="O824" s="80"/>
    </row>
    <row r="825" spans="9:15" x14ac:dyDescent="0.2">
      <c r="I825" s="80"/>
      <c r="O825" s="80"/>
    </row>
    <row r="826" spans="9:15" x14ac:dyDescent="0.2">
      <c r="I826" s="80"/>
      <c r="O826" s="80"/>
    </row>
    <row r="827" spans="9:15" x14ac:dyDescent="0.2">
      <c r="I827" s="80"/>
      <c r="O827" s="80"/>
    </row>
    <row r="828" spans="9:15" x14ac:dyDescent="0.2">
      <c r="I828" s="80"/>
      <c r="O828" s="80"/>
    </row>
    <row r="829" spans="9:15" x14ac:dyDescent="0.2">
      <c r="I829" s="80"/>
      <c r="O829" s="80"/>
    </row>
    <row r="830" spans="9:15" x14ac:dyDescent="0.2">
      <c r="I830" s="80"/>
      <c r="O830" s="80"/>
    </row>
    <row r="831" spans="9:15" x14ac:dyDescent="0.2">
      <c r="I831" s="80"/>
      <c r="O831" s="80"/>
    </row>
    <row r="832" spans="9:15" x14ac:dyDescent="0.2">
      <c r="I832" s="80"/>
      <c r="O832" s="80"/>
    </row>
    <row r="833" spans="9:15" x14ac:dyDescent="0.2">
      <c r="I833" s="80"/>
      <c r="O833" s="80"/>
    </row>
    <row r="834" spans="9:15" x14ac:dyDescent="0.2">
      <c r="I834" s="80"/>
      <c r="O834" s="80"/>
    </row>
    <row r="835" spans="9:15" x14ac:dyDescent="0.2">
      <c r="I835" s="80"/>
      <c r="O835" s="80"/>
    </row>
    <row r="836" spans="9:15" x14ac:dyDescent="0.2">
      <c r="I836" s="80"/>
      <c r="O836" s="80"/>
    </row>
    <row r="837" spans="9:15" x14ac:dyDescent="0.2">
      <c r="I837" s="80"/>
      <c r="O837" s="80"/>
    </row>
    <row r="838" spans="9:15" x14ac:dyDescent="0.2">
      <c r="I838" s="80"/>
      <c r="O838" s="80"/>
    </row>
    <row r="839" spans="9:15" x14ac:dyDescent="0.2">
      <c r="I839" s="80"/>
      <c r="O839" s="80"/>
    </row>
    <row r="840" spans="9:15" x14ac:dyDescent="0.2">
      <c r="I840" s="80"/>
      <c r="O840" s="80"/>
    </row>
    <row r="841" spans="9:15" x14ac:dyDescent="0.2">
      <c r="I841" s="80"/>
      <c r="O841" s="80"/>
    </row>
    <row r="842" spans="9:15" x14ac:dyDescent="0.2">
      <c r="I842" s="80"/>
      <c r="O842" s="80"/>
    </row>
    <row r="843" spans="9:15" x14ac:dyDescent="0.2">
      <c r="I843" s="80"/>
      <c r="O843" s="80"/>
    </row>
    <row r="844" spans="9:15" x14ac:dyDescent="0.2">
      <c r="I844" s="80"/>
      <c r="O844" s="80"/>
    </row>
    <row r="845" spans="9:15" x14ac:dyDescent="0.2">
      <c r="I845" s="80"/>
      <c r="O845" s="80"/>
    </row>
    <row r="846" spans="9:15" x14ac:dyDescent="0.2">
      <c r="I846" s="80"/>
      <c r="O846" s="80"/>
    </row>
    <row r="847" spans="9:15" x14ac:dyDescent="0.2">
      <c r="I847" s="80"/>
      <c r="O847" s="80"/>
    </row>
    <row r="848" spans="9:15" x14ac:dyDescent="0.2">
      <c r="I848" s="80"/>
      <c r="O848" s="80"/>
    </row>
    <row r="849" spans="9:15" x14ac:dyDescent="0.2">
      <c r="I849" s="80"/>
      <c r="O849" s="80"/>
    </row>
    <row r="850" spans="9:15" x14ac:dyDescent="0.2">
      <c r="I850" s="80"/>
      <c r="O850" s="80"/>
    </row>
    <row r="851" spans="9:15" x14ac:dyDescent="0.2">
      <c r="I851" s="80"/>
      <c r="O851" s="80"/>
    </row>
    <row r="852" spans="9:15" x14ac:dyDescent="0.2">
      <c r="I852" s="80"/>
      <c r="O852" s="80"/>
    </row>
    <row r="853" spans="9:15" x14ac:dyDescent="0.2">
      <c r="I853" s="80"/>
      <c r="O853" s="80"/>
    </row>
    <row r="854" spans="9:15" x14ac:dyDescent="0.2">
      <c r="I854" s="80"/>
      <c r="O854" s="80"/>
    </row>
    <row r="855" spans="9:15" x14ac:dyDescent="0.2">
      <c r="I855" s="80"/>
      <c r="O855" s="80"/>
    </row>
    <row r="856" spans="9:15" x14ac:dyDescent="0.2">
      <c r="I856" s="80"/>
      <c r="O856" s="80"/>
    </row>
    <row r="857" spans="9:15" x14ac:dyDescent="0.2">
      <c r="I857" s="80"/>
      <c r="O857" s="80"/>
    </row>
    <row r="858" spans="9:15" x14ac:dyDescent="0.2">
      <c r="I858" s="80"/>
      <c r="O858" s="80"/>
    </row>
    <row r="859" spans="9:15" x14ac:dyDescent="0.2">
      <c r="I859" s="80"/>
      <c r="O859" s="80"/>
    </row>
    <row r="860" spans="9:15" x14ac:dyDescent="0.2">
      <c r="I860" s="80"/>
      <c r="O860" s="80"/>
    </row>
    <row r="861" spans="9:15" x14ac:dyDescent="0.2">
      <c r="I861" s="80"/>
      <c r="O861" s="80"/>
    </row>
    <row r="862" spans="9:15" x14ac:dyDescent="0.2">
      <c r="I862" s="80"/>
      <c r="O862" s="80"/>
    </row>
    <row r="863" spans="9:15" x14ac:dyDescent="0.2">
      <c r="I863" s="80"/>
      <c r="O863" s="80"/>
    </row>
    <row r="864" spans="9:15" x14ac:dyDescent="0.2">
      <c r="I864" s="80"/>
      <c r="O864" s="80"/>
    </row>
    <row r="865" spans="9:15" x14ac:dyDescent="0.2">
      <c r="I865" s="80"/>
      <c r="O865" s="80"/>
    </row>
    <row r="866" spans="9:15" x14ac:dyDescent="0.2">
      <c r="I866" s="80"/>
      <c r="O866" s="80"/>
    </row>
    <row r="867" spans="9:15" x14ac:dyDescent="0.2">
      <c r="I867" s="80"/>
      <c r="O867" s="80"/>
    </row>
    <row r="868" spans="9:15" x14ac:dyDescent="0.2">
      <c r="I868" s="80"/>
      <c r="O868" s="80"/>
    </row>
    <row r="869" spans="9:15" x14ac:dyDescent="0.2">
      <c r="I869" s="80"/>
      <c r="O869" s="80"/>
    </row>
    <row r="870" spans="9:15" x14ac:dyDescent="0.2">
      <c r="I870" s="80"/>
      <c r="O870" s="80"/>
    </row>
    <row r="871" spans="9:15" x14ac:dyDescent="0.2">
      <c r="I871" s="80"/>
      <c r="O871" s="80"/>
    </row>
    <row r="872" spans="9:15" x14ac:dyDescent="0.2">
      <c r="I872" s="80"/>
      <c r="O872" s="80"/>
    </row>
    <row r="873" spans="9:15" x14ac:dyDescent="0.2">
      <c r="I873" s="80"/>
      <c r="O873" s="80"/>
    </row>
    <row r="874" spans="9:15" x14ac:dyDescent="0.2">
      <c r="I874" s="80"/>
      <c r="O874" s="80"/>
    </row>
    <row r="875" spans="9:15" x14ac:dyDescent="0.2">
      <c r="I875" s="80"/>
      <c r="O875" s="80"/>
    </row>
    <row r="876" spans="9:15" x14ac:dyDescent="0.2">
      <c r="I876" s="80"/>
      <c r="O876" s="80"/>
    </row>
    <row r="877" spans="9:15" x14ac:dyDescent="0.2">
      <c r="I877" s="80"/>
      <c r="O877" s="80"/>
    </row>
    <row r="878" spans="9:15" x14ac:dyDescent="0.2">
      <c r="I878" s="80"/>
      <c r="O878" s="80"/>
    </row>
    <row r="879" spans="9:15" x14ac:dyDescent="0.2">
      <c r="I879" s="80"/>
      <c r="O879" s="80"/>
    </row>
    <row r="880" spans="9:15" x14ac:dyDescent="0.2">
      <c r="I880" s="80"/>
      <c r="O880" s="80"/>
    </row>
    <row r="881" spans="9:15" x14ac:dyDescent="0.2">
      <c r="I881" s="80"/>
      <c r="O881" s="80"/>
    </row>
    <row r="882" spans="9:15" x14ac:dyDescent="0.2">
      <c r="I882" s="80"/>
      <c r="O882" s="80"/>
    </row>
    <row r="883" spans="9:15" x14ac:dyDescent="0.2">
      <c r="I883" s="80"/>
      <c r="O883" s="80"/>
    </row>
    <row r="884" spans="9:15" x14ac:dyDescent="0.2">
      <c r="I884" s="80"/>
      <c r="O884" s="80"/>
    </row>
    <row r="885" spans="9:15" x14ac:dyDescent="0.2">
      <c r="I885" s="80"/>
      <c r="O885" s="80"/>
    </row>
    <row r="886" spans="9:15" x14ac:dyDescent="0.2">
      <c r="I886" s="80"/>
      <c r="O886" s="80"/>
    </row>
    <row r="887" spans="9:15" x14ac:dyDescent="0.2">
      <c r="I887" s="80"/>
      <c r="O887" s="80"/>
    </row>
    <row r="888" spans="9:15" x14ac:dyDescent="0.2">
      <c r="I888" s="80"/>
      <c r="O888" s="80"/>
    </row>
    <row r="889" spans="9:15" x14ac:dyDescent="0.2">
      <c r="I889" s="80"/>
      <c r="O889" s="80"/>
    </row>
    <row r="890" spans="9:15" x14ac:dyDescent="0.2">
      <c r="I890" s="80"/>
      <c r="O890" s="80"/>
    </row>
    <row r="891" spans="9:15" x14ac:dyDescent="0.2">
      <c r="I891" s="80"/>
      <c r="O891" s="80"/>
    </row>
    <row r="892" spans="9:15" x14ac:dyDescent="0.2">
      <c r="I892" s="80"/>
      <c r="O892" s="80"/>
    </row>
    <row r="893" spans="9:15" x14ac:dyDescent="0.2">
      <c r="I893" s="80"/>
      <c r="O893" s="80"/>
    </row>
    <row r="894" spans="9:15" x14ac:dyDescent="0.2">
      <c r="I894" s="80"/>
      <c r="O894" s="80"/>
    </row>
    <row r="895" spans="9:15" x14ac:dyDescent="0.2">
      <c r="I895" s="80"/>
      <c r="O895" s="80"/>
    </row>
    <row r="896" spans="9:15" x14ac:dyDescent="0.2">
      <c r="I896" s="80"/>
      <c r="O896" s="80"/>
    </row>
    <row r="897" spans="9:15" x14ac:dyDescent="0.2">
      <c r="I897" s="80"/>
      <c r="O897" s="80"/>
    </row>
    <row r="898" spans="9:15" x14ac:dyDescent="0.2">
      <c r="I898" s="80"/>
      <c r="O898" s="80"/>
    </row>
    <row r="899" spans="9:15" x14ac:dyDescent="0.2">
      <c r="I899" s="80"/>
      <c r="O899" s="80"/>
    </row>
    <row r="900" spans="9:15" x14ac:dyDescent="0.2">
      <c r="I900" s="80"/>
      <c r="O900" s="80"/>
    </row>
    <row r="901" spans="9:15" x14ac:dyDescent="0.2">
      <c r="I901" s="80"/>
      <c r="O901" s="80"/>
    </row>
    <row r="902" spans="9:15" x14ac:dyDescent="0.2">
      <c r="I902" s="80"/>
      <c r="O902" s="80"/>
    </row>
    <row r="903" spans="9:15" x14ac:dyDescent="0.2">
      <c r="I903" s="80"/>
      <c r="O903" s="80"/>
    </row>
    <row r="904" spans="9:15" x14ac:dyDescent="0.2">
      <c r="I904" s="80"/>
      <c r="O904" s="80"/>
    </row>
    <row r="905" spans="9:15" x14ac:dyDescent="0.2">
      <c r="I905" s="80"/>
      <c r="O905" s="80"/>
    </row>
    <row r="906" spans="9:15" x14ac:dyDescent="0.2">
      <c r="I906" s="80"/>
      <c r="O906" s="80"/>
    </row>
    <row r="907" spans="9:15" x14ac:dyDescent="0.2">
      <c r="I907" s="80"/>
      <c r="O907" s="80"/>
    </row>
    <row r="908" spans="9:15" x14ac:dyDescent="0.2">
      <c r="I908" s="80"/>
      <c r="O908" s="80"/>
    </row>
    <row r="909" spans="9:15" x14ac:dyDescent="0.2">
      <c r="I909" s="80"/>
      <c r="O909" s="80"/>
    </row>
    <row r="910" spans="9:15" x14ac:dyDescent="0.2">
      <c r="I910" s="80"/>
      <c r="O910" s="80"/>
    </row>
    <row r="911" spans="9:15" x14ac:dyDescent="0.2">
      <c r="I911" s="80"/>
      <c r="O911" s="80"/>
    </row>
    <row r="912" spans="9:15" x14ac:dyDescent="0.2">
      <c r="I912" s="80"/>
      <c r="O912" s="80"/>
    </row>
    <row r="913" spans="9:15" x14ac:dyDescent="0.2">
      <c r="I913" s="80"/>
      <c r="O913" s="80"/>
    </row>
    <row r="914" spans="9:15" x14ac:dyDescent="0.2">
      <c r="I914" s="80"/>
      <c r="O914" s="80"/>
    </row>
    <row r="915" spans="9:15" x14ac:dyDescent="0.2">
      <c r="I915" s="80"/>
      <c r="O915" s="80"/>
    </row>
    <row r="916" spans="9:15" x14ac:dyDescent="0.2">
      <c r="I916" s="80"/>
      <c r="O916" s="80"/>
    </row>
    <row r="917" spans="9:15" x14ac:dyDescent="0.2">
      <c r="I917" s="80"/>
      <c r="O917" s="80"/>
    </row>
    <row r="918" spans="9:15" x14ac:dyDescent="0.2">
      <c r="I918" s="80"/>
      <c r="O918" s="80"/>
    </row>
    <row r="919" spans="9:15" x14ac:dyDescent="0.2">
      <c r="I919" s="80"/>
      <c r="O919" s="80"/>
    </row>
    <row r="920" spans="9:15" x14ac:dyDescent="0.2">
      <c r="I920" s="80"/>
      <c r="O920" s="80"/>
    </row>
    <row r="921" spans="9:15" x14ac:dyDescent="0.2">
      <c r="I921" s="80"/>
      <c r="O921" s="80"/>
    </row>
    <row r="922" spans="9:15" x14ac:dyDescent="0.2">
      <c r="I922" s="80"/>
      <c r="O922" s="80"/>
    </row>
    <row r="923" spans="9:15" x14ac:dyDescent="0.2">
      <c r="I923" s="80"/>
      <c r="O923" s="80"/>
    </row>
    <row r="924" spans="9:15" x14ac:dyDescent="0.2">
      <c r="I924" s="80"/>
      <c r="O924" s="80"/>
    </row>
    <row r="925" spans="9:15" x14ac:dyDescent="0.2">
      <c r="I925" s="80"/>
      <c r="O925" s="80"/>
    </row>
    <row r="926" spans="9:15" x14ac:dyDescent="0.2">
      <c r="I926" s="80"/>
      <c r="O926" s="80"/>
    </row>
    <row r="927" spans="9:15" x14ac:dyDescent="0.2">
      <c r="I927" s="80"/>
      <c r="O927" s="80"/>
    </row>
    <row r="928" spans="9:15" x14ac:dyDescent="0.2">
      <c r="I928" s="80"/>
      <c r="O928" s="80"/>
    </row>
    <row r="929" spans="9:15" x14ac:dyDescent="0.2">
      <c r="I929" s="80"/>
      <c r="O929" s="80"/>
    </row>
    <row r="930" spans="9:15" x14ac:dyDescent="0.2">
      <c r="I930" s="80"/>
      <c r="O930" s="80"/>
    </row>
    <row r="931" spans="9:15" x14ac:dyDescent="0.2">
      <c r="I931" s="80"/>
      <c r="O931" s="80"/>
    </row>
    <row r="932" spans="9:15" x14ac:dyDescent="0.2">
      <c r="I932" s="80"/>
      <c r="O932" s="80"/>
    </row>
  </sheetData>
  <autoFilter ref="A9:AA147">
    <filterColumn colId="22">
      <filters>
        <filter val="Yes"/>
      </filters>
    </filterColumn>
  </autoFilter>
  <pageMargins left="0.3" right="0.3" top="0.3" bottom="0.3" header="0.3" footer="0.3"/>
  <pageSetup scale="49" fitToHeight="0" orientation="landscape" r:id="rId1"/>
  <rowBreaks count="1" manualBreakCount="1">
    <brk id="74" min="1" max="28"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103"/>
  <sheetViews>
    <sheetView showGridLines="0" view="pageBreakPreview" zoomScale="85" zoomScaleNormal="80" zoomScaleSheetLayoutView="85" workbookViewId="0">
      <selection activeCell="O122" sqref="O122"/>
    </sheetView>
  </sheetViews>
  <sheetFormatPr defaultRowHeight="15" x14ac:dyDescent="0.25"/>
  <cols>
    <col min="1" max="1" width="2.7109375" style="1" customWidth="1"/>
    <col min="2" max="2" width="12.5703125" style="1" bestFit="1" customWidth="1"/>
    <col min="3" max="3" width="12.5703125" style="1" customWidth="1"/>
    <col min="4" max="4" width="12.5703125" style="1" bestFit="1" customWidth="1"/>
    <col min="5" max="5" width="12.5703125" style="15" bestFit="1" customWidth="1"/>
    <col min="6" max="14" width="12.5703125" style="1" customWidth="1"/>
    <col min="15" max="15" width="2.7109375" style="1" customWidth="1"/>
    <col min="16" max="16384" width="9.140625" style="5"/>
  </cols>
  <sheetData>
    <row r="1" spans="1:18" x14ac:dyDescent="0.25">
      <c r="A1" s="5"/>
      <c r="E1" s="1"/>
      <c r="O1" s="5"/>
    </row>
    <row r="2" spans="1:18" s="10" customFormat="1" ht="19.5" thickBot="1" x14ac:dyDescent="0.35">
      <c r="A2" s="6"/>
      <c r="B2" s="2" t="s">
        <v>53</v>
      </c>
      <c r="C2" s="2"/>
      <c r="D2" s="3"/>
      <c r="E2" s="3"/>
      <c r="F2" s="3"/>
      <c r="G2" s="3"/>
      <c r="H2" s="3"/>
      <c r="I2" s="3"/>
      <c r="J2" s="3"/>
      <c r="K2" s="3"/>
      <c r="L2" s="3"/>
      <c r="M2" s="3"/>
      <c r="N2" s="3"/>
      <c r="O2" s="6"/>
    </row>
    <row r="3" spans="1:18" x14ac:dyDescent="0.25">
      <c r="A3" s="7"/>
      <c r="B3" s="4" t="s">
        <v>440</v>
      </c>
      <c r="C3" s="4"/>
      <c r="E3" s="1"/>
      <c r="O3" s="7"/>
    </row>
    <row r="4" spans="1:18" x14ac:dyDescent="0.25">
      <c r="A4" s="7"/>
      <c r="B4" s="4"/>
      <c r="C4" s="4"/>
      <c r="E4" s="1"/>
      <c r="O4" s="7"/>
    </row>
    <row r="5" spans="1:18" x14ac:dyDescent="0.25">
      <c r="A5" s="28"/>
      <c r="B5" s="33" t="s">
        <v>387</v>
      </c>
      <c r="C5" s="34"/>
      <c r="E5" s="16"/>
      <c r="G5" s="5"/>
      <c r="H5" s="33" t="s">
        <v>415</v>
      </c>
      <c r="I5" s="34"/>
      <c r="K5" s="16"/>
    </row>
    <row r="6" spans="1:18" x14ac:dyDescent="0.25">
      <c r="A6" s="28"/>
      <c r="B6" s="40" t="s">
        <v>442</v>
      </c>
      <c r="C6" s="36" t="s">
        <v>389</v>
      </c>
      <c r="E6" s="16"/>
      <c r="G6" s="5"/>
      <c r="H6" s="35" t="s">
        <v>388</v>
      </c>
      <c r="I6" s="36" t="s">
        <v>416</v>
      </c>
      <c r="K6" s="16"/>
      <c r="P6" s="39"/>
      <c r="Q6" s="39"/>
    </row>
    <row r="7" spans="1:18" x14ac:dyDescent="0.25">
      <c r="A7" s="28"/>
      <c r="B7" s="40" t="s">
        <v>442</v>
      </c>
      <c r="C7" s="38" t="s">
        <v>390</v>
      </c>
      <c r="E7" s="16"/>
      <c r="G7" s="5"/>
      <c r="H7" s="37" t="s">
        <v>388</v>
      </c>
      <c r="I7" s="38" t="s">
        <v>417</v>
      </c>
      <c r="K7" s="16"/>
      <c r="P7" s="39"/>
      <c r="Q7" s="39"/>
    </row>
    <row r="8" spans="1:18" x14ac:dyDescent="0.25">
      <c r="A8" s="28"/>
      <c r="B8" s="37" t="s">
        <v>388</v>
      </c>
      <c r="C8" s="38" t="s">
        <v>450</v>
      </c>
      <c r="E8" s="16"/>
      <c r="G8" s="5"/>
      <c r="H8" s="37" t="s">
        <v>388</v>
      </c>
      <c r="I8" s="38" t="s">
        <v>418</v>
      </c>
      <c r="K8" s="16"/>
      <c r="O8" s="14" t="s">
        <v>470</v>
      </c>
      <c r="P8" s="39">
        <v>1</v>
      </c>
      <c r="Q8" s="39">
        <v>1</v>
      </c>
      <c r="R8" s="5">
        <v>0</v>
      </c>
    </row>
    <row r="9" spans="1:18" x14ac:dyDescent="0.25">
      <c r="A9" s="28"/>
      <c r="B9" s="40" t="s">
        <v>442</v>
      </c>
      <c r="C9" s="38" t="s">
        <v>391</v>
      </c>
      <c r="E9" s="16"/>
      <c r="G9" s="5"/>
      <c r="H9" s="37" t="s">
        <v>388</v>
      </c>
      <c r="I9" s="38" t="s">
        <v>419</v>
      </c>
      <c r="K9" s="16"/>
      <c r="O9" s="14"/>
      <c r="P9" s="39"/>
      <c r="Q9" s="39"/>
    </row>
    <row r="10" spans="1:18" x14ac:dyDescent="0.25">
      <c r="A10" s="28"/>
      <c r="B10" s="40" t="s">
        <v>442</v>
      </c>
      <c r="C10" s="38" t="s">
        <v>443</v>
      </c>
      <c r="E10" s="16"/>
      <c r="G10" s="5"/>
      <c r="H10" s="37" t="s">
        <v>388</v>
      </c>
      <c r="I10" s="38" t="s">
        <v>404</v>
      </c>
      <c r="K10" s="16"/>
      <c r="O10" s="14" t="s">
        <v>470</v>
      </c>
      <c r="P10" s="39">
        <v>1</v>
      </c>
      <c r="Q10" s="39">
        <v>1</v>
      </c>
      <c r="R10" s="5">
        <v>1</v>
      </c>
    </row>
    <row r="11" spans="1:18" x14ac:dyDescent="0.25">
      <c r="A11" s="28"/>
      <c r="B11" s="40" t="s">
        <v>442</v>
      </c>
      <c r="C11" s="38" t="s">
        <v>444</v>
      </c>
      <c r="E11" s="16"/>
      <c r="G11" s="5"/>
      <c r="H11" s="37" t="s">
        <v>388</v>
      </c>
      <c r="I11" s="38" t="s">
        <v>420</v>
      </c>
      <c r="K11" s="16"/>
      <c r="O11" s="14"/>
      <c r="P11" s="39"/>
      <c r="Q11" s="39"/>
    </row>
    <row r="12" spans="1:18" x14ac:dyDescent="0.25">
      <c r="A12" s="28"/>
      <c r="B12" s="37" t="s">
        <v>388</v>
      </c>
      <c r="C12" s="38" t="s">
        <v>392</v>
      </c>
      <c r="E12" s="16"/>
      <c r="G12" s="5"/>
      <c r="H12" s="37" t="s">
        <v>388</v>
      </c>
      <c r="I12" s="38" t="s">
        <v>421</v>
      </c>
      <c r="K12" s="16"/>
      <c r="O12" s="14"/>
      <c r="P12" s="39"/>
      <c r="Q12" s="39"/>
    </row>
    <row r="13" spans="1:18" x14ac:dyDescent="0.25">
      <c r="A13" s="28"/>
      <c r="B13" s="37" t="s">
        <v>388</v>
      </c>
      <c r="C13" s="38" t="s">
        <v>445</v>
      </c>
      <c r="E13" s="16"/>
      <c r="G13" s="5"/>
      <c r="H13" s="37" t="s">
        <v>388</v>
      </c>
      <c r="I13" s="38" t="s">
        <v>422</v>
      </c>
      <c r="K13" s="16"/>
      <c r="O13" s="14"/>
      <c r="P13" s="39"/>
      <c r="Q13" s="39"/>
    </row>
    <row r="14" spans="1:18" x14ac:dyDescent="0.25">
      <c r="A14" s="28"/>
      <c r="B14" s="37" t="s">
        <v>388</v>
      </c>
      <c r="C14" s="38" t="s">
        <v>393</v>
      </c>
      <c r="E14" s="16"/>
      <c r="G14" s="5"/>
      <c r="H14" s="28"/>
      <c r="I14" s="28"/>
      <c r="K14" s="16"/>
      <c r="O14" s="14"/>
      <c r="P14" s="39"/>
      <c r="Q14" s="39"/>
    </row>
    <row r="15" spans="1:18" x14ac:dyDescent="0.25">
      <c r="A15" s="28"/>
      <c r="B15" s="40" t="s">
        <v>442</v>
      </c>
      <c r="C15" s="38" t="s">
        <v>452</v>
      </c>
      <c r="E15" s="16"/>
      <c r="G15" s="5"/>
      <c r="H15" s="33" t="s">
        <v>423</v>
      </c>
      <c r="I15" s="34"/>
      <c r="K15" s="16"/>
      <c r="O15" s="14"/>
      <c r="P15" s="39"/>
      <c r="Q15" s="39"/>
    </row>
    <row r="16" spans="1:18" x14ac:dyDescent="0.25">
      <c r="A16" s="28"/>
      <c r="B16" s="40" t="s">
        <v>442</v>
      </c>
      <c r="C16" s="38" t="s">
        <v>396</v>
      </c>
      <c r="E16" s="16"/>
      <c r="G16" s="5"/>
      <c r="H16" s="35" t="s">
        <v>388</v>
      </c>
      <c r="I16" s="36" t="s">
        <v>424</v>
      </c>
      <c r="K16" s="16"/>
      <c r="O16" s="14"/>
      <c r="P16" s="39"/>
      <c r="Q16" s="39"/>
    </row>
    <row r="17" spans="1:17" x14ac:dyDescent="0.25">
      <c r="A17" s="28"/>
      <c r="B17" s="37" t="s">
        <v>388</v>
      </c>
      <c r="C17" s="38" t="s">
        <v>451</v>
      </c>
      <c r="E17" s="16"/>
      <c r="G17" s="5"/>
      <c r="H17" s="37" t="s">
        <v>388</v>
      </c>
      <c r="I17" s="38" t="s">
        <v>425</v>
      </c>
      <c r="K17" s="16"/>
      <c r="O17" s="14"/>
      <c r="P17" s="39"/>
      <c r="Q17" s="39"/>
    </row>
    <row r="18" spans="1:17" x14ac:dyDescent="0.25">
      <c r="A18" s="28"/>
      <c r="B18" s="37" t="s">
        <v>388</v>
      </c>
      <c r="C18" s="38" t="s">
        <v>448</v>
      </c>
      <c r="E18" s="16"/>
      <c r="G18" s="5"/>
      <c r="H18" s="37" t="s">
        <v>388</v>
      </c>
      <c r="I18" s="38" t="s">
        <v>426</v>
      </c>
      <c r="K18" s="16"/>
      <c r="O18" s="14"/>
      <c r="P18" s="39"/>
      <c r="Q18" s="39"/>
    </row>
    <row r="19" spans="1:17" x14ac:dyDescent="0.25">
      <c r="A19" s="28"/>
      <c r="B19" s="37" t="s">
        <v>388</v>
      </c>
      <c r="C19" s="38" t="s">
        <v>449</v>
      </c>
      <c r="E19" s="5"/>
      <c r="G19" s="5"/>
      <c r="H19" s="37" t="s">
        <v>388</v>
      </c>
      <c r="I19" s="38" t="s">
        <v>427</v>
      </c>
      <c r="K19" s="16"/>
      <c r="O19" s="14"/>
      <c r="P19" s="39"/>
      <c r="Q19" s="39"/>
    </row>
    <row r="20" spans="1:17" x14ac:dyDescent="0.25">
      <c r="A20" s="28"/>
      <c r="B20" s="37" t="s">
        <v>388</v>
      </c>
      <c r="C20" s="38" t="s">
        <v>446</v>
      </c>
      <c r="D20" s="5"/>
      <c r="E20" s="16"/>
      <c r="G20" s="5"/>
      <c r="H20" s="37" t="s">
        <v>388</v>
      </c>
      <c r="I20" s="38" t="s">
        <v>428</v>
      </c>
      <c r="K20" s="16"/>
      <c r="O20" s="14"/>
      <c r="P20" s="39"/>
      <c r="Q20" s="39"/>
    </row>
    <row r="21" spans="1:17" x14ac:dyDescent="0.25">
      <c r="A21" s="28"/>
      <c r="B21" s="5"/>
      <c r="C21" s="5"/>
      <c r="D21" s="5"/>
      <c r="E21" s="16"/>
      <c r="G21" s="5"/>
      <c r="H21" s="28"/>
      <c r="I21" s="28"/>
      <c r="K21" s="16"/>
      <c r="O21" s="14"/>
      <c r="P21" s="39"/>
      <c r="Q21" s="39"/>
    </row>
    <row r="22" spans="1:17" x14ac:dyDescent="0.25">
      <c r="A22" s="28"/>
      <c r="B22" s="33" t="s">
        <v>394</v>
      </c>
      <c r="C22" s="34"/>
      <c r="E22" s="16"/>
      <c r="G22" s="5"/>
      <c r="H22" s="33" t="s">
        <v>429</v>
      </c>
      <c r="I22" s="34"/>
      <c r="K22" s="16"/>
      <c r="O22" s="14"/>
      <c r="P22" s="39"/>
      <c r="Q22" s="39"/>
    </row>
    <row r="23" spans="1:17" x14ac:dyDescent="0.25">
      <c r="A23" s="28"/>
      <c r="B23" s="37" t="s">
        <v>388</v>
      </c>
      <c r="C23" s="38" t="s">
        <v>395</v>
      </c>
      <c r="E23" s="16"/>
      <c r="G23" s="5"/>
      <c r="H23" s="35" t="s">
        <v>388</v>
      </c>
      <c r="I23" s="36" t="s">
        <v>430</v>
      </c>
      <c r="K23" s="16"/>
      <c r="O23" s="14"/>
      <c r="P23" s="39"/>
      <c r="Q23" s="39"/>
    </row>
    <row r="24" spans="1:17" x14ac:dyDescent="0.25">
      <c r="A24" s="28"/>
      <c r="B24" s="37" t="s">
        <v>388</v>
      </c>
      <c r="C24" s="38" t="s">
        <v>397</v>
      </c>
      <c r="E24" s="16"/>
      <c r="G24" s="5"/>
      <c r="H24" s="37" t="s">
        <v>388</v>
      </c>
      <c r="I24" s="38" t="s">
        <v>431</v>
      </c>
      <c r="K24" s="16"/>
      <c r="O24" s="14"/>
      <c r="P24" s="39"/>
      <c r="Q24" s="39"/>
    </row>
    <row r="25" spans="1:17" x14ac:dyDescent="0.25">
      <c r="A25" s="28"/>
      <c r="B25" s="40" t="s">
        <v>442</v>
      </c>
      <c r="C25" s="38" t="s">
        <v>479</v>
      </c>
      <c r="E25" s="16"/>
      <c r="G25" s="5"/>
      <c r="H25" s="28"/>
      <c r="I25" s="28"/>
      <c r="K25" s="16"/>
      <c r="O25" s="14"/>
      <c r="P25" s="39"/>
      <c r="Q25" s="39"/>
    </row>
    <row r="26" spans="1:17" x14ac:dyDescent="0.25">
      <c r="A26" s="28"/>
      <c r="B26" s="37" t="s">
        <v>388</v>
      </c>
      <c r="C26" s="38" t="s">
        <v>398</v>
      </c>
      <c r="E26" s="16"/>
      <c r="G26" s="5"/>
      <c r="H26" s="33" t="s">
        <v>432</v>
      </c>
      <c r="I26" s="34"/>
      <c r="K26" s="16"/>
      <c r="O26" s="14"/>
      <c r="P26" s="39"/>
      <c r="Q26" s="39"/>
    </row>
    <row r="27" spans="1:17" x14ac:dyDescent="0.25">
      <c r="A27" s="28"/>
      <c r="B27" s="37" t="s">
        <v>388</v>
      </c>
      <c r="C27" s="38" t="s">
        <v>399</v>
      </c>
      <c r="E27" s="16"/>
      <c r="G27" s="11"/>
      <c r="H27" s="37" t="s">
        <v>388</v>
      </c>
      <c r="I27" s="38" t="s">
        <v>433</v>
      </c>
      <c r="K27" s="16"/>
      <c r="O27" s="14"/>
      <c r="P27" s="39"/>
      <c r="Q27" s="39"/>
    </row>
    <row r="28" spans="1:17" x14ac:dyDescent="0.25">
      <c r="A28" s="5"/>
      <c r="E28" s="5"/>
      <c r="H28" s="37" t="s">
        <v>388</v>
      </c>
      <c r="I28" s="38" t="s">
        <v>434</v>
      </c>
      <c r="K28" s="16"/>
      <c r="O28" s="14"/>
      <c r="P28" s="39"/>
      <c r="Q28" s="39"/>
    </row>
    <row r="29" spans="1:17" x14ac:dyDescent="0.25">
      <c r="A29" s="5"/>
      <c r="B29" s="33" t="s">
        <v>400</v>
      </c>
      <c r="C29" s="34"/>
      <c r="E29" s="16"/>
      <c r="H29" s="37" t="s">
        <v>388</v>
      </c>
      <c r="I29" s="38" t="s">
        <v>435</v>
      </c>
      <c r="K29" s="16"/>
      <c r="O29" s="14"/>
      <c r="P29" s="39"/>
      <c r="Q29" s="39"/>
    </row>
    <row r="30" spans="1:17" x14ac:dyDescent="0.25">
      <c r="A30" s="28"/>
      <c r="B30" s="35" t="s">
        <v>388</v>
      </c>
      <c r="C30" s="36" t="s">
        <v>401</v>
      </c>
      <c r="E30" s="16"/>
      <c r="H30" s="37" t="s">
        <v>388</v>
      </c>
      <c r="I30" s="38" t="s">
        <v>436</v>
      </c>
      <c r="K30" s="16"/>
      <c r="O30" s="14"/>
      <c r="P30" s="39"/>
      <c r="Q30" s="39"/>
    </row>
    <row r="31" spans="1:17" x14ac:dyDescent="0.25">
      <c r="A31" s="28"/>
      <c r="B31" s="37" t="s">
        <v>388</v>
      </c>
      <c r="C31" s="38" t="s">
        <v>402</v>
      </c>
      <c r="E31" s="16"/>
      <c r="H31" s="28"/>
      <c r="I31" s="28"/>
      <c r="K31" s="16"/>
      <c r="O31" s="14"/>
      <c r="P31" s="39"/>
      <c r="Q31" s="39"/>
    </row>
    <row r="32" spans="1:17" x14ac:dyDescent="0.25">
      <c r="A32" s="28"/>
      <c r="B32" s="37" t="s">
        <v>388</v>
      </c>
      <c r="C32" s="38" t="s">
        <v>403</v>
      </c>
      <c r="E32" s="16"/>
      <c r="H32" s="33" t="s">
        <v>437</v>
      </c>
      <c r="I32" s="34"/>
      <c r="K32" s="16"/>
      <c r="O32" s="14"/>
      <c r="P32" s="39"/>
      <c r="Q32" s="39"/>
    </row>
    <row r="33" spans="1:18" x14ac:dyDescent="0.25">
      <c r="A33" s="28"/>
      <c r="B33" s="37" t="s">
        <v>388</v>
      </c>
      <c r="C33" s="38" t="s">
        <v>404</v>
      </c>
      <c r="E33" s="16"/>
      <c r="H33" s="35" t="s">
        <v>388</v>
      </c>
      <c r="I33" s="36" t="s">
        <v>438</v>
      </c>
      <c r="K33" s="16"/>
      <c r="O33" s="14"/>
      <c r="P33" s="39"/>
      <c r="Q33" s="39"/>
    </row>
    <row r="34" spans="1:18" x14ac:dyDescent="0.25">
      <c r="A34" s="28"/>
      <c r="B34" s="37" t="s">
        <v>388</v>
      </c>
      <c r="C34" s="38" t="s">
        <v>405</v>
      </c>
      <c r="E34" s="16"/>
      <c r="H34" s="37" t="s">
        <v>388</v>
      </c>
      <c r="I34" s="38" t="s">
        <v>439</v>
      </c>
      <c r="K34" s="16"/>
      <c r="O34" s="14"/>
    </row>
    <row r="35" spans="1:18" x14ac:dyDescent="0.25">
      <c r="A35" s="28"/>
      <c r="B35" s="37" t="s">
        <v>388</v>
      </c>
      <c r="C35" s="38" t="s">
        <v>406</v>
      </c>
      <c r="E35" s="16"/>
      <c r="H35" s="37" t="s">
        <v>388</v>
      </c>
      <c r="I35" s="38" t="s">
        <v>441</v>
      </c>
      <c r="K35" s="16"/>
      <c r="O35" s="14"/>
    </row>
    <row r="36" spans="1:18" x14ac:dyDescent="0.25">
      <c r="A36" s="28"/>
      <c r="B36" s="37" t="s">
        <v>388</v>
      </c>
      <c r="C36" s="38" t="s">
        <v>407</v>
      </c>
      <c r="E36" s="16"/>
      <c r="H36" s="5"/>
      <c r="I36" s="5"/>
      <c r="K36" s="16"/>
      <c r="O36" s="14"/>
    </row>
    <row r="37" spans="1:18" x14ac:dyDescent="0.25">
      <c r="A37" s="28"/>
      <c r="B37" s="37" t="s">
        <v>388</v>
      </c>
      <c r="C37" s="5" t="s">
        <v>447</v>
      </c>
      <c r="D37" s="5"/>
      <c r="E37" s="16"/>
      <c r="O37" s="14"/>
    </row>
    <row r="38" spans="1:18" x14ac:dyDescent="0.25">
      <c r="A38" s="28"/>
      <c r="B38" s="37" t="s">
        <v>388</v>
      </c>
      <c r="C38" s="38" t="s">
        <v>481</v>
      </c>
      <c r="E38" s="16"/>
      <c r="O38" s="14"/>
    </row>
    <row r="39" spans="1:18" x14ac:dyDescent="0.25">
      <c r="A39" s="28"/>
      <c r="B39" s="37" t="s">
        <v>388</v>
      </c>
      <c r="C39" s="38" t="s">
        <v>480</v>
      </c>
      <c r="E39" s="16"/>
      <c r="O39" s="14"/>
    </row>
    <row r="40" spans="1:18" x14ac:dyDescent="0.25">
      <c r="A40" s="28"/>
      <c r="B40" s="28"/>
      <c r="C40" s="28"/>
      <c r="E40" s="16"/>
      <c r="O40" s="14"/>
    </row>
    <row r="41" spans="1:18" x14ac:dyDescent="0.25">
      <c r="A41" s="28"/>
      <c r="B41" s="33" t="s">
        <v>408</v>
      </c>
      <c r="C41" s="34"/>
      <c r="E41" s="16"/>
      <c r="O41" s="14"/>
    </row>
    <row r="42" spans="1:18" x14ac:dyDescent="0.25">
      <c r="A42" s="28"/>
      <c r="B42" s="35" t="s">
        <v>388</v>
      </c>
      <c r="C42" s="36" t="s">
        <v>409</v>
      </c>
      <c r="E42" s="16"/>
      <c r="O42" s="14"/>
    </row>
    <row r="43" spans="1:18" x14ac:dyDescent="0.25">
      <c r="A43" s="28"/>
      <c r="B43" s="37" t="s">
        <v>388</v>
      </c>
      <c r="C43" s="38" t="s">
        <v>410</v>
      </c>
      <c r="E43" s="16"/>
      <c r="O43" s="14" t="s">
        <v>470</v>
      </c>
      <c r="P43" s="5">
        <v>1</v>
      </c>
      <c r="Q43" s="5">
        <v>1</v>
      </c>
      <c r="R43" s="5">
        <v>1</v>
      </c>
    </row>
    <row r="44" spans="1:18" x14ac:dyDescent="0.25">
      <c r="A44" s="28"/>
      <c r="B44" s="37" t="s">
        <v>388</v>
      </c>
      <c r="C44" s="38" t="s">
        <v>411</v>
      </c>
      <c r="E44" s="16"/>
      <c r="O44" s="14"/>
    </row>
    <row r="45" spans="1:18" x14ac:dyDescent="0.25">
      <c r="A45" s="28"/>
      <c r="B45" s="37" t="s">
        <v>388</v>
      </c>
      <c r="C45" s="38" t="s">
        <v>412</v>
      </c>
      <c r="E45" s="16"/>
      <c r="O45" s="14"/>
    </row>
    <row r="46" spans="1:18" x14ac:dyDescent="0.25">
      <c r="A46" s="28"/>
      <c r="B46" s="37" t="s">
        <v>388</v>
      </c>
      <c r="C46" s="38" t="s">
        <v>413</v>
      </c>
      <c r="E46" s="16"/>
      <c r="O46" s="14"/>
    </row>
    <row r="47" spans="1:18" x14ac:dyDescent="0.25">
      <c r="A47" s="28"/>
      <c r="B47" s="37" t="s">
        <v>388</v>
      </c>
      <c r="C47" s="38" t="s">
        <v>414</v>
      </c>
      <c r="E47" s="16"/>
      <c r="O47" s="14"/>
    </row>
    <row r="48" spans="1:18" x14ac:dyDescent="0.25">
      <c r="A48" s="28"/>
      <c r="O48" s="14"/>
    </row>
    <row r="49" spans="1:18" x14ac:dyDescent="0.25">
      <c r="A49" s="28"/>
      <c r="O49" s="14"/>
    </row>
    <row r="50" spans="1:18" x14ac:dyDescent="0.25">
      <c r="A50" s="28"/>
      <c r="B50" s="5"/>
      <c r="C50" s="5"/>
      <c r="D50" s="5"/>
      <c r="E50" s="5"/>
      <c r="F50" s="5"/>
      <c r="O50" s="14" t="s">
        <v>472</v>
      </c>
      <c r="P50" s="5">
        <v>1</v>
      </c>
      <c r="Q50" s="5">
        <v>1</v>
      </c>
      <c r="R50" s="5">
        <v>1</v>
      </c>
    </row>
    <row r="51" spans="1:18" x14ac:dyDescent="0.25">
      <c r="A51" s="28"/>
      <c r="B51" s="5"/>
      <c r="C51" s="5"/>
      <c r="D51" s="5"/>
      <c r="E51" s="5"/>
      <c r="F51" s="5"/>
      <c r="O51" s="14"/>
    </row>
    <row r="52" spans="1:18" x14ac:dyDescent="0.25">
      <c r="A52" s="28"/>
      <c r="B52" s="28"/>
      <c r="C52" s="28"/>
      <c r="E52" s="16"/>
      <c r="H52" s="5"/>
      <c r="I52" s="5"/>
      <c r="O52" s="14"/>
    </row>
    <row r="53" spans="1:18" x14ac:dyDescent="0.25">
      <c r="A53" s="28"/>
      <c r="B53" s="5"/>
      <c r="C53" s="5"/>
      <c r="D53" s="5"/>
      <c r="E53" s="5"/>
      <c r="F53" s="5"/>
      <c r="G53" s="5"/>
      <c r="H53" s="5"/>
      <c r="I53" s="5"/>
      <c r="O53" s="14"/>
    </row>
    <row r="54" spans="1:18" x14ac:dyDescent="0.25">
      <c r="A54" s="28"/>
      <c r="B54" s="5"/>
      <c r="C54" s="5"/>
      <c r="D54" s="5"/>
      <c r="E54" s="5"/>
      <c r="F54" s="5"/>
      <c r="G54" s="5"/>
      <c r="H54" s="5"/>
      <c r="I54" s="5"/>
      <c r="O54" s="14"/>
    </row>
    <row r="55" spans="1:18" x14ac:dyDescent="0.25">
      <c r="A55" s="28"/>
      <c r="B55" s="5"/>
      <c r="C55" s="5"/>
      <c r="D55" s="5"/>
      <c r="E55" s="5"/>
      <c r="F55" s="5"/>
      <c r="G55" s="5"/>
      <c r="H55" s="5"/>
      <c r="I55" s="5"/>
      <c r="O55" s="14"/>
    </row>
    <row r="56" spans="1:18" x14ac:dyDescent="0.25">
      <c r="A56" s="28"/>
      <c r="B56" s="5"/>
      <c r="C56" s="5"/>
      <c r="D56" s="5"/>
      <c r="E56" s="5"/>
      <c r="F56" s="5"/>
      <c r="G56" s="5"/>
      <c r="H56" s="5"/>
      <c r="I56" s="5"/>
      <c r="O56" s="14"/>
    </row>
    <row r="57" spans="1:18" x14ac:dyDescent="0.25">
      <c r="A57" s="28"/>
      <c r="B57" s="5"/>
      <c r="C57" s="5"/>
      <c r="D57" s="5"/>
      <c r="E57" s="5"/>
      <c r="F57" s="5"/>
      <c r="G57" s="5"/>
      <c r="H57" s="5"/>
      <c r="I57" s="5"/>
      <c r="O57" s="14"/>
    </row>
    <row r="58" spans="1:18" x14ac:dyDescent="0.25">
      <c r="A58" s="28"/>
      <c r="B58" s="5"/>
      <c r="C58" s="5"/>
      <c r="D58" s="5"/>
      <c r="E58" s="5"/>
      <c r="F58" s="5"/>
      <c r="G58" s="5"/>
      <c r="H58" s="5"/>
      <c r="I58" s="5"/>
      <c r="O58" s="14"/>
    </row>
    <row r="59" spans="1:18" x14ac:dyDescent="0.25">
      <c r="A59" s="28"/>
      <c r="B59" s="5"/>
      <c r="C59" s="5"/>
      <c r="D59" s="5"/>
      <c r="E59" s="5"/>
      <c r="F59" s="5"/>
      <c r="G59" s="5"/>
      <c r="H59" s="5"/>
      <c r="I59" s="5"/>
      <c r="O59" s="14"/>
    </row>
    <row r="60" spans="1:18" x14ac:dyDescent="0.25">
      <c r="A60" s="28"/>
      <c r="B60" s="5"/>
      <c r="C60" s="5"/>
      <c r="D60" s="5"/>
      <c r="E60" s="5"/>
      <c r="F60" s="5"/>
      <c r="G60" s="5"/>
      <c r="H60" s="5"/>
      <c r="I60" s="5"/>
      <c r="O60" s="14"/>
    </row>
    <row r="61" spans="1:18" x14ac:dyDescent="0.25">
      <c r="A61" s="28"/>
      <c r="B61" s="5"/>
      <c r="C61" s="5"/>
      <c r="D61" s="5"/>
      <c r="E61" s="5"/>
      <c r="F61" s="5"/>
      <c r="G61" s="5"/>
      <c r="H61" s="5"/>
      <c r="I61" s="5"/>
      <c r="O61" s="14"/>
    </row>
    <row r="62" spans="1:18" x14ac:dyDescent="0.25">
      <c r="A62" s="28"/>
      <c r="B62" s="5"/>
      <c r="C62" s="5"/>
      <c r="D62" s="5"/>
      <c r="E62" s="5"/>
      <c r="F62" s="5"/>
      <c r="G62" s="5"/>
      <c r="H62" s="5"/>
      <c r="I62" s="5"/>
      <c r="O62" s="14"/>
    </row>
    <row r="63" spans="1:18" x14ac:dyDescent="0.25">
      <c r="A63" s="28"/>
      <c r="B63" s="5"/>
      <c r="C63" s="5"/>
      <c r="D63" s="5"/>
      <c r="E63" s="5"/>
      <c r="F63" s="5"/>
      <c r="G63" s="5"/>
      <c r="H63" s="5"/>
      <c r="I63" s="5"/>
      <c r="O63" s="14"/>
    </row>
    <row r="64" spans="1:18" x14ac:dyDescent="0.25">
      <c r="A64" s="28"/>
      <c r="B64" s="5"/>
      <c r="C64" s="5"/>
      <c r="D64" s="5"/>
      <c r="E64" s="5"/>
      <c r="F64" s="5"/>
      <c r="G64" s="5"/>
      <c r="H64" s="5"/>
      <c r="I64" s="5"/>
      <c r="O64" s="14"/>
    </row>
    <row r="65" spans="1:18" x14ac:dyDescent="0.25">
      <c r="A65" s="28"/>
      <c r="B65" s="5"/>
      <c r="C65" s="5"/>
      <c r="D65" s="5"/>
      <c r="E65" s="5"/>
      <c r="F65" s="5"/>
      <c r="G65" s="5"/>
      <c r="H65" s="5"/>
      <c r="I65" s="5"/>
      <c r="O65" s="14"/>
    </row>
    <row r="66" spans="1:18" x14ac:dyDescent="0.25">
      <c r="A66" s="28"/>
      <c r="B66" s="5"/>
      <c r="C66" s="5"/>
      <c r="D66" s="5"/>
      <c r="E66" s="5"/>
      <c r="F66" s="5"/>
      <c r="G66" s="5"/>
      <c r="H66" s="5"/>
      <c r="I66" s="5"/>
      <c r="O66" s="14"/>
    </row>
    <row r="67" spans="1:18" x14ac:dyDescent="0.25">
      <c r="A67" s="28"/>
      <c r="B67" s="5"/>
      <c r="C67" s="5"/>
      <c r="D67" s="5"/>
      <c r="E67" s="5"/>
      <c r="F67" s="5"/>
      <c r="G67" s="5"/>
      <c r="H67" s="5"/>
      <c r="I67" s="5"/>
      <c r="O67" s="14"/>
    </row>
    <row r="68" spans="1:18" x14ac:dyDescent="0.25">
      <c r="A68" s="28"/>
      <c r="B68" s="5"/>
      <c r="C68" s="5"/>
      <c r="D68" s="5"/>
      <c r="E68" s="5"/>
      <c r="F68" s="5"/>
      <c r="G68" s="5"/>
      <c r="H68" s="5"/>
      <c r="I68" s="5"/>
      <c r="O68" s="14"/>
    </row>
    <row r="69" spans="1:18" x14ac:dyDescent="0.25">
      <c r="A69" s="28"/>
      <c r="B69" s="5"/>
      <c r="C69" s="5"/>
      <c r="D69" s="5"/>
      <c r="E69" s="5"/>
      <c r="F69" s="5"/>
      <c r="G69" s="5"/>
      <c r="H69" s="5"/>
      <c r="I69" s="5"/>
      <c r="O69" s="14"/>
    </row>
    <row r="70" spans="1:18" x14ac:dyDescent="0.25">
      <c r="A70" s="28"/>
      <c r="B70" s="5"/>
      <c r="C70" s="5"/>
      <c r="D70" s="5"/>
      <c r="E70" s="5"/>
      <c r="F70" s="5"/>
      <c r="G70" s="5"/>
      <c r="H70" s="5"/>
      <c r="I70" s="5"/>
      <c r="O70" s="14"/>
    </row>
    <row r="71" spans="1:18" x14ac:dyDescent="0.25">
      <c r="A71" s="28"/>
      <c r="B71" s="5"/>
      <c r="C71" s="5"/>
      <c r="D71" s="5"/>
      <c r="E71" s="5"/>
      <c r="F71" s="5"/>
      <c r="G71" s="5"/>
      <c r="H71" s="5"/>
      <c r="I71" s="5"/>
      <c r="O71" s="14"/>
    </row>
    <row r="72" spans="1:18" x14ac:dyDescent="0.25">
      <c r="A72" s="28"/>
      <c r="B72" s="5"/>
      <c r="C72" s="5"/>
      <c r="D72" s="5"/>
      <c r="E72" s="5"/>
      <c r="F72" s="5"/>
      <c r="G72" s="5"/>
      <c r="H72" s="5"/>
      <c r="I72" s="5"/>
      <c r="O72" s="14"/>
    </row>
    <row r="73" spans="1:18" x14ac:dyDescent="0.25">
      <c r="A73" s="28"/>
      <c r="B73" s="5"/>
      <c r="C73" s="5"/>
      <c r="D73" s="5"/>
      <c r="E73" s="5"/>
      <c r="F73" s="5"/>
      <c r="G73" s="5"/>
      <c r="H73" s="5"/>
      <c r="I73" s="5"/>
      <c r="O73" s="14"/>
    </row>
    <row r="74" spans="1:18" x14ac:dyDescent="0.25">
      <c r="A74" s="28"/>
      <c r="B74" s="5"/>
      <c r="C74" s="5"/>
      <c r="D74" s="5"/>
      <c r="E74" s="5"/>
      <c r="F74" s="5"/>
      <c r="G74" s="5"/>
      <c r="H74" s="5"/>
      <c r="I74" s="5"/>
      <c r="O74" s="14"/>
    </row>
    <row r="75" spans="1:18" x14ac:dyDescent="0.25">
      <c r="A75" s="28"/>
      <c r="B75" s="5"/>
      <c r="C75" s="5"/>
      <c r="D75" s="5"/>
      <c r="E75" s="5"/>
      <c r="F75" s="5"/>
      <c r="G75" s="5"/>
      <c r="H75" s="5"/>
      <c r="I75" s="5"/>
      <c r="O75" s="14"/>
    </row>
    <row r="76" spans="1:18" x14ac:dyDescent="0.25">
      <c r="A76" s="28"/>
      <c r="B76" s="5"/>
      <c r="C76" s="5"/>
      <c r="D76" s="5"/>
      <c r="E76" s="5"/>
      <c r="F76" s="5"/>
      <c r="G76" s="5"/>
      <c r="H76" s="5"/>
      <c r="I76" s="5"/>
      <c r="O76" s="14"/>
    </row>
    <row r="77" spans="1:18" x14ac:dyDescent="0.25">
      <c r="A77" s="28"/>
      <c r="B77" s="5"/>
      <c r="C77" s="5"/>
      <c r="D77" s="5"/>
      <c r="E77" s="5"/>
      <c r="F77" s="5"/>
      <c r="G77" s="5"/>
      <c r="H77" s="5"/>
      <c r="I77" s="5"/>
      <c r="O77" s="14"/>
    </row>
    <row r="78" spans="1:18" x14ac:dyDescent="0.25">
      <c r="A78" s="28"/>
      <c r="B78" s="5"/>
      <c r="C78" s="5"/>
      <c r="D78" s="5"/>
      <c r="E78" s="5"/>
      <c r="F78" s="5"/>
      <c r="G78" s="5"/>
      <c r="H78" s="5"/>
      <c r="I78" s="5"/>
      <c r="O78" s="14"/>
    </row>
    <row r="79" spans="1:18" x14ac:dyDescent="0.25">
      <c r="A79" s="28"/>
      <c r="B79" s="5"/>
      <c r="C79" s="5"/>
      <c r="D79" s="5"/>
      <c r="E79" s="5"/>
      <c r="F79" s="5"/>
      <c r="G79" s="5"/>
      <c r="H79" s="5"/>
      <c r="I79" s="5"/>
      <c r="O79" s="14"/>
    </row>
    <row r="80" spans="1:18" x14ac:dyDescent="0.25">
      <c r="A80" s="28"/>
      <c r="B80" s="5"/>
      <c r="C80" s="5"/>
      <c r="D80" s="5"/>
      <c r="E80" s="5"/>
      <c r="F80" s="5"/>
      <c r="G80" s="5"/>
      <c r="H80" s="5"/>
      <c r="I80" s="5"/>
      <c r="O80" s="14" t="s">
        <v>470</v>
      </c>
      <c r="Q80" s="5">
        <v>1</v>
      </c>
      <c r="R80" s="5">
        <v>1</v>
      </c>
    </row>
    <row r="81" spans="1:18" x14ac:dyDescent="0.25">
      <c r="A81" s="28"/>
      <c r="B81" s="5"/>
      <c r="C81" s="5"/>
      <c r="D81" s="5"/>
      <c r="E81" s="5"/>
      <c r="F81" s="5"/>
      <c r="G81" s="5"/>
      <c r="H81" s="5"/>
      <c r="I81" s="5"/>
      <c r="O81" s="14"/>
    </row>
    <row r="82" spans="1:18" x14ac:dyDescent="0.25">
      <c r="A82" s="28"/>
      <c r="B82" s="5"/>
      <c r="C82" s="5"/>
      <c r="D82" s="5"/>
      <c r="E82" s="5"/>
      <c r="F82" s="5"/>
      <c r="G82" s="5"/>
      <c r="H82" s="5"/>
      <c r="I82" s="5"/>
      <c r="O82" s="14"/>
    </row>
    <row r="83" spans="1:18" x14ac:dyDescent="0.25">
      <c r="A83" s="28"/>
      <c r="B83" s="5"/>
      <c r="C83" s="5"/>
      <c r="D83" s="5"/>
      <c r="E83" s="5"/>
      <c r="F83" s="5"/>
      <c r="G83" s="5"/>
      <c r="O83" s="14"/>
    </row>
    <row r="84" spans="1:18" x14ac:dyDescent="0.25">
      <c r="E84" s="16"/>
      <c r="O84" s="14"/>
    </row>
    <row r="85" spans="1:18" x14ac:dyDescent="0.25">
      <c r="E85" s="16"/>
      <c r="O85" s="14"/>
    </row>
    <row r="86" spans="1:18" x14ac:dyDescent="0.25">
      <c r="E86" s="16"/>
      <c r="O86" s="14"/>
    </row>
    <row r="87" spans="1:18" x14ac:dyDescent="0.25">
      <c r="E87" s="16"/>
      <c r="O87" s="14"/>
    </row>
    <row r="88" spans="1:18" x14ac:dyDescent="0.25">
      <c r="E88" s="16"/>
      <c r="O88" s="14"/>
    </row>
    <row r="89" spans="1:18" x14ac:dyDescent="0.25">
      <c r="E89" s="16"/>
      <c r="O89" s="14"/>
    </row>
    <row r="90" spans="1:18" x14ac:dyDescent="0.25">
      <c r="E90" s="16"/>
      <c r="O90" s="97"/>
    </row>
    <row r="91" spans="1:18" x14ac:dyDescent="0.25">
      <c r="E91" s="16"/>
      <c r="O91" s="97"/>
    </row>
    <row r="92" spans="1:18" x14ac:dyDescent="0.25">
      <c r="E92" s="16"/>
      <c r="O92" s="97"/>
    </row>
    <row r="93" spans="1:18" x14ac:dyDescent="0.25">
      <c r="E93" s="16"/>
      <c r="O93" s="97" t="s">
        <v>470</v>
      </c>
      <c r="Q93" s="5">
        <v>1</v>
      </c>
      <c r="R93" s="5">
        <v>1</v>
      </c>
    </row>
    <row r="94" spans="1:18" x14ac:dyDescent="0.25">
      <c r="E94" s="16"/>
      <c r="O94" s="97"/>
    </row>
    <row r="95" spans="1:18" x14ac:dyDescent="0.25">
      <c r="E95" s="16"/>
      <c r="O95" s="97"/>
    </row>
    <row r="96" spans="1:18" x14ac:dyDescent="0.25">
      <c r="E96" s="16"/>
      <c r="O96" s="97"/>
    </row>
    <row r="97" spans="5:18" x14ac:dyDescent="0.25">
      <c r="E97" s="16"/>
      <c r="O97" s="97"/>
    </row>
    <row r="98" spans="5:18" x14ac:dyDescent="0.25">
      <c r="E98" s="16"/>
      <c r="O98" s="97"/>
    </row>
    <row r="99" spans="5:18" x14ac:dyDescent="0.25">
      <c r="E99" s="16"/>
      <c r="O99" s="97"/>
    </row>
    <row r="100" spans="5:18" x14ac:dyDescent="0.25">
      <c r="E100" s="16"/>
      <c r="O100" s="97"/>
    </row>
    <row r="101" spans="5:18" x14ac:dyDescent="0.25">
      <c r="E101" s="16"/>
      <c r="O101" s="14"/>
    </row>
    <row r="102" spans="5:18" x14ac:dyDescent="0.25">
      <c r="E102" s="16"/>
      <c r="O102" s="14"/>
    </row>
    <row r="103" spans="5:18" x14ac:dyDescent="0.25">
      <c r="E103" s="16"/>
      <c r="O103" s="14"/>
    </row>
    <row r="104" spans="5:18" x14ac:dyDescent="0.25">
      <c r="E104" s="16"/>
      <c r="O104" s="14"/>
    </row>
    <row r="105" spans="5:18" x14ac:dyDescent="0.25">
      <c r="E105" s="16"/>
      <c r="O105" s="14"/>
    </row>
    <row r="106" spans="5:18" x14ac:dyDescent="0.25">
      <c r="E106" s="16"/>
      <c r="O106" s="14" t="s">
        <v>470</v>
      </c>
      <c r="P106" s="5">
        <v>1</v>
      </c>
      <c r="Q106" s="5">
        <v>1</v>
      </c>
      <c r="R106" s="5">
        <v>1</v>
      </c>
    </row>
    <row r="107" spans="5:18" x14ac:dyDescent="0.25">
      <c r="E107" s="16"/>
      <c r="O107" s="14"/>
    </row>
    <row r="108" spans="5:18" x14ac:dyDescent="0.25">
      <c r="E108" s="16"/>
      <c r="O108" s="14"/>
    </row>
    <row r="109" spans="5:18" x14ac:dyDescent="0.25">
      <c r="E109" s="16"/>
      <c r="O109" s="14"/>
    </row>
    <row r="110" spans="5:18" x14ac:dyDescent="0.25">
      <c r="E110" s="16"/>
      <c r="O110" s="14"/>
    </row>
    <row r="111" spans="5:18" x14ac:dyDescent="0.25">
      <c r="E111" s="16"/>
      <c r="O111" s="14" t="s">
        <v>470</v>
      </c>
      <c r="Q111" s="5">
        <v>1</v>
      </c>
      <c r="R111" s="5">
        <v>1</v>
      </c>
    </row>
    <row r="112" spans="5:18" x14ac:dyDescent="0.25">
      <c r="E112" s="16"/>
      <c r="O112" s="14"/>
    </row>
    <row r="113" spans="5:18" x14ac:dyDescent="0.25">
      <c r="E113" s="16"/>
      <c r="O113" s="14"/>
    </row>
    <row r="114" spans="5:18" x14ac:dyDescent="0.25">
      <c r="E114" s="16"/>
      <c r="O114" s="14"/>
    </row>
    <row r="115" spans="5:18" x14ac:dyDescent="0.25">
      <c r="E115" s="16"/>
      <c r="O115" s="14"/>
    </row>
    <row r="116" spans="5:18" x14ac:dyDescent="0.25">
      <c r="E116" s="16"/>
      <c r="O116" s="14"/>
    </row>
    <row r="117" spans="5:18" x14ac:dyDescent="0.25">
      <c r="E117" s="16"/>
      <c r="O117" s="14"/>
    </row>
    <row r="118" spans="5:18" x14ac:dyDescent="0.25">
      <c r="E118" s="16"/>
      <c r="O118" s="14"/>
    </row>
    <row r="119" spans="5:18" x14ac:dyDescent="0.25">
      <c r="E119" s="16"/>
      <c r="O119" s="14"/>
    </row>
    <row r="120" spans="5:18" x14ac:dyDescent="0.25">
      <c r="E120" s="16"/>
      <c r="O120" s="14"/>
    </row>
    <row r="121" spans="5:18" x14ac:dyDescent="0.25">
      <c r="E121" s="16"/>
      <c r="O121" s="14" t="s">
        <v>470</v>
      </c>
      <c r="P121" s="5">
        <v>1</v>
      </c>
      <c r="Q121" s="5">
        <v>1</v>
      </c>
      <c r="R121" s="5">
        <v>1</v>
      </c>
    </row>
    <row r="122" spans="5:18" x14ac:dyDescent="0.25">
      <c r="E122" s="16"/>
      <c r="O122" s="14"/>
    </row>
    <row r="123" spans="5:18" x14ac:dyDescent="0.25">
      <c r="E123" s="16"/>
      <c r="O123" s="14"/>
    </row>
    <row r="124" spans="5:18" x14ac:dyDescent="0.25">
      <c r="E124" s="16"/>
      <c r="O124" s="14"/>
    </row>
    <row r="125" spans="5:18" x14ac:dyDescent="0.25">
      <c r="E125" s="16"/>
      <c r="O125" s="14"/>
    </row>
    <row r="126" spans="5:18" x14ac:dyDescent="0.25">
      <c r="E126" s="16"/>
      <c r="O126" s="14"/>
    </row>
    <row r="127" spans="5:18" x14ac:dyDescent="0.25">
      <c r="E127" s="16"/>
      <c r="O127" s="14"/>
    </row>
    <row r="128" spans="5:18" x14ac:dyDescent="0.25">
      <c r="E128" s="16"/>
      <c r="O128" s="14"/>
    </row>
    <row r="129" spans="5:15" x14ac:dyDescent="0.25">
      <c r="E129" s="16"/>
      <c r="O129" s="14"/>
    </row>
    <row r="130" spans="5:15" x14ac:dyDescent="0.25">
      <c r="E130" s="16"/>
      <c r="O130" s="14"/>
    </row>
    <row r="131" spans="5:15" x14ac:dyDescent="0.25">
      <c r="E131" s="16"/>
      <c r="O131" s="14"/>
    </row>
    <row r="132" spans="5:15" x14ac:dyDescent="0.25">
      <c r="E132" s="16"/>
      <c r="O132" s="14"/>
    </row>
    <row r="133" spans="5:15" x14ac:dyDescent="0.25">
      <c r="E133" s="16"/>
      <c r="O133" s="14"/>
    </row>
    <row r="134" spans="5:15" x14ac:dyDescent="0.25">
      <c r="E134" s="16"/>
      <c r="O134" s="14"/>
    </row>
    <row r="135" spans="5:15" x14ac:dyDescent="0.25">
      <c r="E135" s="16"/>
      <c r="O135" s="14"/>
    </row>
    <row r="136" spans="5:15" x14ac:dyDescent="0.25">
      <c r="E136" s="16"/>
      <c r="O136" s="14"/>
    </row>
    <row r="137" spans="5:15" x14ac:dyDescent="0.25">
      <c r="E137" s="16"/>
      <c r="O137" s="14"/>
    </row>
    <row r="138" spans="5:15" x14ac:dyDescent="0.25">
      <c r="E138" s="16"/>
      <c r="O138" s="14"/>
    </row>
    <row r="139" spans="5:15" x14ac:dyDescent="0.25">
      <c r="E139" s="16"/>
      <c r="O139" s="14"/>
    </row>
    <row r="140" spans="5:15" x14ac:dyDescent="0.25">
      <c r="E140" s="16"/>
      <c r="O140" s="14"/>
    </row>
    <row r="141" spans="5:15" x14ac:dyDescent="0.25">
      <c r="E141" s="16"/>
      <c r="O141" s="14"/>
    </row>
    <row r="142" spans="5:15" x14ac:dyDescent="0.25">
      <c r="E142" s="16"/>
      <c r="O142" s="14"/>
    </row>
    <row r="143" spans="5:15" x14ac:dyDescent="0.25">
      <c r="E143" s="16"/>
      <c r="O143" s="14"/>
    </row>
    <row r="144" spans="5:15" x14ac:dyDescent="0.25">
      <c r="E144" s="16"/>
      <c r="O144" s="14"/>
    </row>
    <row r="145" spans="5:15" x14ac:dyDescent="0.25">
      <c r="E145" s="16"/>
      <c r="O145" s="14"/>
    </row>
    <row r="146" spans="5:15" x14ac:dyDescent="0.25">
      <c r="E146" s="16"/>
      <c r="O146" s="14"/>
    </row>
    <row r="147" spans="5:15" x14ac:dyDescent="0.25">
      <c r="E147" s="16"/>
      <c r="O147" s="14"/>
    </row>
    <row r="148" spans="5:15" x14ac:dyDescent="0.25">
      <c r="E148" s="16"/>
      <c r="O148" s="14"/>
    </row>
    <row r="149" spans="5:15" x14ac:dyDescent="0.25">
      <c r="E149" s="16"/>
      <c r="O149" s="14"/>
    </row>
    <row r="150" spans="5:15" x14ac:dyDescent="0.25">
      <c r="E150" s="16"/>
      <c r="O150" s="14"/>
    </row>
    <row r="151" spans="5:15" x14ac:dyDescent="0.25">
      <c r="E151" s="16"/>
      <c r="O151" s="14"/>
    </row>
    <row r="152" spans="5:15" x14ac:dyDescent="0.25">
      <c r="E152" s="16"/>
      <c r="O152" s="14"/>
    </row>
    <row r="153" spans="5:15" x14ac:dyDescent="0.25">
      <c r="E153" s="16"/>
    </row>
    <row r="154" spans="5:15" x14ac:dyDescent="0.25">
      <c r="E154" s="16"/>
    </row>
    <row r="155" spans="5:15" x14ac:dyDescent="0.25">
      <c r="E155" s="16"/>
    </row>
    <row r="156" spans="5:15" x14ac:dyDescent="0.25">
      <c r="E156" s="16"/>
    </row>
    <row r="157" spans="5:15" x14ac:dyDescent="0.25">
      <c r="E157" s="16"/>
    </row>
    <row r="158" spans="5:15" x14ac:dyDescent="0.25">
      <c r="E158" s="16"/>
    </row>
    <row r="159" spans="5:15" x14ac:dyDescent="0.25">
      <c r="E159" s="16"/>
    </row>
    <row r="160" spans="5:15" x14ac:dyDescent="0.25">
      <c r="E160" s="16"/>
    </row>
    <row r="161" spans="5:5" x14ac:dyDescent="0.25">
      <c r="E161" s="16"/>
    </row>
    <row r="162" spans="5:5" x14ac:dyDescent="0.25">
      <c r="E162" s="16"/>
    </row>
    <row r="163" spans="5:5" x14ac:dyDescent="0.25">
      <c r="E163" s="16"/>
    </row>
    <row r="164" spans="5:5" x14ac:dyDescent="0.25">
      <c r="E164" s="16"/>
    </row>
    <row r="165" spans="5:5" x14ac:dyDescent="0.25">
      <c r="E165" s="16"/>
    </row>
    <row r="166" spans="5:5" x14ac:dyDescent="0.25">
      <c r="E166" s="16"/>
    </row>
    <row r="167" spans="5:5" x14ac:dyDescent="0.25">
      <c r="E167" s="16"/>
    </row>
    <row r="168" spans="5:5" x14ac:dyDescent="0.25">
      <c r="E168" s="16"/>
    </row>
    <row r="169" spans="5:5" x14ac:dyDescent="0.25">
      <c r="E169" s="16"/>
    </row>
    <row r="170" spans="5:5" x14ac:dyDescent="0.25">
      <c r="E170" s="16"/>
    </row>
    <row r="171" spans="5:5" x14ac:dyDescent="0.25">
      <c r="E171" s="16"/>
    </row>
    <row r="172" spans="5:5" x14ac:dyDescent="0.25">
      <c r="E172" s="16"/>
    </row>
    <row r="173" spans="5:5" x14ac:dyDescent="0.25">
      <c r="E173" s="16"/>
    </row>
    <row r="174" spans="5:5" x14ac:dyDescent="0.25">
      <c r="E174" s="16"/>
    </row>
    <row r="175" spans="5:5" x14ac:dyDescent="0.25">
      <c r="E175" s="16"/>
    </row>
    <row r="176" spans="5:5" x14ac:dyDescent="0.25">
      <c r="E176" s="16"/>
    </row>
    <row r="177" spans="5:5" x14ac:dyDescent="0.25">
      <c r="E177" s="16"/>
    </row>
    <row r="178" spans="5:5" x14ac:dyDescent="0.25">
      <c r="E178" s="16"/>
    </row>
    <row r="179" spans="5:5" x14ac:dyDescent="0.25">
      <c r="E179" s="16"/>
    </row>
    <row r="180" spans="5:5" x14ac:dyDescent="0.25">
      <c r="E180" s="16"/>
    </row>
    <row r="181" spans="5:5" x14ac:dyDescent="0.25">
      <c r="E181" s="16"/>
    </row>
    <row r="182" spans="5:5" x14ac:dyDescent="0.25">
      <c r="E182" s="16"/>
    </row>
    <row r="183" spans="5:5" x14ac:dyDescent="0.25">
      <c r="E183" s="16"/>
    </row>
    <row r="184" spans="5:5" x14ac:dyDescent="0.25">
      <c r="E184" s="16"/>
    </row>
    <row r="185" spans="5:5" x14ac:dyDescent="0.25">
      <c r="E185" s="16"/>
    </row>
    <row r="186" spans="5:5" x14ac:dyDescent="0.25">
      <c r="E186" s="16"/>
    </row>
    <row r="187" spans="5:5" x14ac:dyDescent="0.25">
      <c r="E187" s="16"/>
    </row>
    <row r="188" spans="5:5" x14ac:dyDescent="0.25">
      <c r="E188" s="16"/>
    </row>
    <row r="189" spans="5:5" x14ac:dyDescent="0.25">
      <c r="E189" s="16"/>
    </row>
    <row r="190" spans="5:5" x14ac:dyDescent="0.25">
      <c r="E190" s="16"/>
    </row>
    <row r="191" spans="5:5" x14ac:dyDescent="0.25">
      <c r="E191" s="16"/>
    </row>
    <row r="192" spans="5:5" x14ac:dyDescent="0.25">
      <c r="E192" s="16"/>
    </row>
    <row r="193" spans="5:5" x14ac:dyDescent="0.25">
      <c r="E193" s="16"/>
    </row>
    <row r="194" spans="5:5" x14ac:dyDescent="0.25">
      <c r="E194" s="16"/>
    </row>
    <row r="195" spans="5:5" x14ac:dyDescent="0.25">
      <c r="E195" s="16"/>
    </row>
    <row r="196" spans="5:5" x14ac:dyDescent="0.25">
      <c r="E196" s="16"/>
    </row>
    <row r="197" spans="5:5" x14ac:dyDescent="0.25">
      <c r="E197" s="16"/>
    </row>
    <row r="198" spans="5:5" x14ac:dyDescent="0.25">
      <c r="E198" s="16"/>
    </row>
    <row r="199" spans="5:5" x14ac:dyDescent="0.25">
      <c r="E199" s="16"/>
    </row>
    <row r="200" spans="5:5" x14ac:dyDescent="0.25">
      <c r="E200" s="16"/>
    </row>
    <row r="201" spans="5:5" x14ac:dyDescent="0.25">
      <c r="E201" s="16"/>
    </row>
    <row r="202" spans="5:5" x14ac:dyDescent="0.25">
      <c r="E202" s="16"/>
    </row>
    <row r="203" spans="5:5" x14ac:dyDescent="0.25">
      <c r="E203" s="16"/>
    </row>
    <row r="204" spans="5:5" x14ac:dyDescent="0.25">
      <c r="E204" s="16"/>
    </row>
    <row r="205" spans="5:5" x14ac:dyDescent="0.25">
      <c r="E205" s="16"/>
    </row>
    <row r="206" spans="5:5" x14ac:dyDescent="0.25">
      <c r="E206" s="16"/>
    </row>
    <row r="207" spans="5:5" x14ac:dyDescent="0.25">
      <c r="E207" s="16"/>
    </row>
    <row r="208" spans="5:5" x14ac:dyDescent="0.25">
      <c r="E208" s="16"/>
    </row>
    <row r="209" spans="5:5" x14ac:dyDescent="0.25">
      <c r="E209" s="16"/>
    </row>
    <row r="210" spans="5:5" x14ac:dyDescent="0.25">
      <c r="E210" s="16"/>
    </row>
    <row r="211" spans="5:5" x14ac:dyDescent="0.25">
      <c r="E211" s="16"/>
    </row>
    <row r="212" spans="5:5" x14ac:dyDescent="0.25">
      <c r="E212" s="16"/>
    </row>
    <row r="213" spans="5:5" x14ac:dyDescent="0.25">
      <c r="E213" s="16"/>
    </row>
    <row r="214" spans="5:5" x14ac:dyDescent="0.25">
      <c r="E214" s="16"/>
    </row>
    <row r="215" spans="5:5" x14ac:dyDescent="0.25">
      <c r="E215" s="16"/>
    </row>
    <row r="216" spans="5:5" x14ac:dyDescent="0.25">
      <c r="E216" s="16"/>
    </row>
    <row r="217" spans="5:5" x14ac:dyDescent="0.25">
      <c r="E217" s="16"/>
    </row>
    <row r="218" spans="5:5" x14ac:dyDescent="0.25">
      <c r="E218" s="16"/>
    </row>
    <row r="219" spans="5:5" x14ac:dyDescent="0.25">
      <c r="E219" s="16"/>
    </row>
    <row r="220" spans="5:5" x14ac:dyDescent="0.25">
      <c r="E220" s="16"/>
    </row>
    <row r="221" spans="5:5" x14ac:dyDescent="0.25">
      <c r="E221" s="16"/>
    </row>
    <row r="222" spans="5:5" x14ac:dyDescent="0.25">
      <c r="E222" s="16"/>
    </row>
    <row r="223" spans="5:5" x14ac:dyDescent="0.25">
      <c r="E223" s="16"/>
    </row>
    <row r="224" spans="5:5" x14ac:dyDescent="0.25">
      <c r="E224" s="16"/>
    </row>
    <row r="225" spans="5:5" x14ac:dyDescent="0.25">
      <c r="E225" s="16"/>
    </row>
    <row r="226" spans="5:5" x14ac:dyDescent="0.25">
      <c r="E226" s="16"/>
    </row>
    <row r="227" spans="5:5" x14ac:dyDescent="0.25">
      <c r="E227" s="16"/>
    </row>
    <row r="228" spans="5:5" x14ac:dyDescent="0.25">
      <c r="E228" s="16"/>
    </row>
    <row r="229" spans="5:5" x14ac:dyDescent="0.25">
      <c r="E229" s="16"/>
    </row>
    <row r="230" spans="5:5" x14ac:dyDescent="0.25">
      <c r="E230" s="16"/>
    </row>
    <row r="231" spans="5:5" x14ac:dyDescent="0.25">
      <c r="E231" s="16"/>
    </row>
    <row r="232" spans="5:5" x14ac:dyDescent="0.25">
      <c r="E232" s="16"/>
    </row>
    <row r="233" spans="5:5" x14ac:dyDescent="0.25">
      <c r="E233" s="16"/>
    </row>
    <row r="234" spans="5:5" x14ac:dyDescent="0.25">
      <c r="E234" s="16"/>
    </row>
    <row r="235" spans="5:5" x14ac:dyDescent="0.25">
      <c r="E235" s="16"/>
    </row>
    <row r="236" spans="5:5" x14ac:dyDescent="0.25">
      <c r="E236" s="16"/>
    </row>
    <row r="237" spans="5:5" x14ac:dyDescent="0.25">
      <c r="E237" s="16"/>
    </row>
    <row r="238" spans="5:5" x14ac:dyDescent="0.25">
      <c r="E238" s="16"/>
    </row>
    <row r="239" spans="5:5" x14ac:dyDescent="0.25">
      <c r="E239" s="16"/>
    </row>
    <row r="240" spans="5:5" x14ac:dyDescent="0.25">
      <c r="E240" s="16"/>
    </row>
    <row r="241" spans="5:5" x14ac:dyDescent="0.25">
      <c r="E241" s="16"/>
    </row>
    <row r="242" spans="5:5" x14ac:dyDescent="0.25">
      <c r="E242" s="16"/>
    </row>
    <row r="243" spans="5:5" x14ac:dyDescent="0.25">
      <c r="E243" s="16"/>
    </row>
    <row r="244" spans="5:5" x14ac:dyDescent="0.25">
      <c r="E244" s="16"/>
    </row>
    <row r="245" spans="5:5" x14ac:dyDescent="0.25">
      <c r="E245" s="16"/>
    </row>
    <row r="246" spans="5:5" x14ac:dyDescent="0.25">
      <c r="E246" s="16"/>
    </row>
    <row r="247" spans="5:5" x14ac:dyDescent="0.25">
      <c r="E247" s="16"/>
    </row>
    <row r="248" spans="5:5" x14ac:dyDescent="0.25">
      <c r="E248" s="16"/>
    </row>
    <row r="249" spans="5:5" x14ac:dyDescent="0.25">
      <c r="E249" s="16"/>
    </row>
    <row r="250" spans="5:5" x14ac:dyDescent="0.25">
      <c r="E250" s="16"/>
    </row>
    <row r="251" spans="5:5" x14ac:dyDescent="0.25">
      <c r="E251" s="16"/>
    </row>
    <row r="252" spans="5:5" x14ac:dyDescent="0.25">
      <c r="E252" s="16"/>
    </row>
    <row r="253" spans="5:5" x14ac:dyDescent="0.25">
      <c r="E253" s="16"/>
    </row>
    <row r="254" spans="5:5" x14ac:dyDescent="0.25">
      <c r="E254" s="16"/>
    </row>
    <row r="255" spans="5:5" x14ac:dyDescent="0.25">
      <c r="E255" s="16"/>
    </row>
    <row r="256" spans="5:5" x14ac:dyDescent="0.25">
      <c r="E256" s="16"/>
    </row>
    <row r="257" spans="5:5" x14ac:dyDescent="0.25">
      <c r="E257" s="16"/>
    </row>
    <row r="258" spans="5:5" x14ac:dyDescent="0.25">
      <c r="E258" s="16"/>
    </row>
    <row r="259" spans="5:5" x14ac:dyDescent="0.25">
      <c r="E259" s="16"/>
    </row>
    <row r="260" spans="5:5" x14ac:dyDescent="0.25">
      <c r="E260" s="16"/>
    </row>
    <row r="261" spans="5:5" x14ac:dyDescent="0.25">
      <c r="E261" s="16"/>
    </row>
    <row r="262" spans="5:5" x14ac:dyDescent="0.25">
      <c r="E262" s="16"/>
    </row>
    <row r="263" spans="5:5" x14ac:dyDescent="0.25">
      <c r="E263" s="16"/>
    </row>
    <row r="264" spans="5:5" x14ac:dyDescent="0.25">
      <c r="E264" s="16"/>
    </row>
    <row r="265" spans="5:5" x14ac:dyDescent="0.25">
      <c r="E265" s="16"/>
    </row>
    <row r="266" spans="5:5" x14ac:dyDescent="0.25">
      <c r="E266" s="16"/>
    </row>
    <row r="267" spans="5:5" x14ac:dyDescent="0.25">
      <c r="E267" s="16"/>
    </row>
    <row r="268" spans="5:5" x14ac:dyDescent="0.25">
      <c r="E268" s="16"/>
    </row>
    <row r="269" spans="5:5" x14ac:dyDescent="0.25">
      <c r="E269" s="16"/>
    </row>
    <row r="270" spans="5:5" x14ac:dyDescent="0.25">
      <c r="E270" s="16"/>
    </row>
    <row r="271" spans="5:5" x14ac:dyDescent="0.25">
      <c r="E271" s="16"/>
    </row>
    <row r="272" spans="5:5" x14ac:dyDescent="0.25">
      <c r="E272" s="16"/>
    </row>
    <row r="273" spans="5:5" x14ac:dyDescent="0.25">
      <c r="E273" s="16"/>
    </row>
    <row r="274" spans="5:5" x14ac:dyDescent="0.25">
      <c r="E274" s="16"/>
    </row>
    <row r="275" spans="5:5" x14ac:dyDescent="0.25">
      <c r="E275" s="16"/>
    </row>
    <row r="276" spans="5:5" x14ac:dyDescent="0.25">
      <c r="E276" s="16"/>
    </row>
    <row r="277" spans="5:5" x14ac:dyDescent="0.25">
      <c r="E277" s="16"/>
    </row>
    <row r="278" spans="5:5" x14ac:dyDescent="0.25">
      <c r="E278" s="16"/>
    </row>
    <row r="279" spans="5:5" x14ac:dyDescent="0.25">
      <c r="E279" s="16"/>
    </row>
    <row r="280" spans="5:5" x14ac:dyDescent="0.25">
      <c r="E280" s="16"/>
    </row>
    <row r="281" spans="5:5" x14ac:dyDescent="0.25">
      <c r="E281" s="16"/>
    </row>
    <row r="282" spans="5:5" x14ac:dyDescent="0.25">
      <c r="E282" s="16"/>
    </row>
    <row r="283" spans="5:5" x14ac:dyDescent="0.25">
      <c r="E283" s="16"/>
    </row>
    <row r="284" spans="5:5" x14ac:dyDescent="0.25">
      <c r="E284" s="16"/>
    </row>
    <row r="285" spans="5:5" x14ac:dyDescent="0.25">
      <c r="E285" s="16"/>
    </row>
    <row r="286" spans="5:5" x14ac:dyDescent="0.25">
      <c r="E286" s="16"/>
    </row>
    <row r="287" spans="5:5" x14ac:dyDescent="0.25">
      <c r="E287" s="16"/>
    </row>
    <row r="288" spans="5:5" x14ac:dyDescent="0.25">
      <c r="E288" s="16"/>
    </row>
    <row r="289" spans="5:5" x14ac:dyDescent="0.25">
      <c r="E289" s="16"/>
    </row>
    <row r="290" spans="5:5" x14ac:dyDescent="0.25">
      <c r="E290" s="16"/>
    </row>
    <row r="291" spans="5:5" x14ac:dyDescent="0.25">
      <c r="E291" s="16"/>
    </row>
    <row r="292" spans="5:5" x14ac:dyDescent="0.25">
      <c r="E292" s="16"/>
    </row>
    <row r="293" spans="5:5" x14ac:dyDescent="0.25">
      <c r="E293" s="16"/>
    </row>
    <row r="294" spans="5:5" x14ac:dyDescent="0.25">
      <c r="E294" s="16"/>
    </row>
    <row r="295" spans="5:5" x14ac:dyDescent="0.25">
      <c r="E295" s="16"/>
    </row>
    <row r="296" spans="5:5" x14ac:dyDescent="0.25">
      <c r="E296" s="16"/>
    </row>
    <row r="297" spans="5:5" x14ac:dyDescent="0.25">
      <c r="E297" s="16"/>
    </row>
    <row r="298" spans="5:5" x14ac:dyDescent="0.25">
      <c r="E298" s="16"/>
    </row>
    <row r="299" spans="5:5" x14ac:dyDescent="0.25">
      <c r="E299" s="16"/>
    </row>
    <row r="300" spans="5:5" x14ac:dyDescent="0.25">
      <c r="E300" s="16"/>
    </row>
    <row r="301" spans="5:5" x14ac:dyDescent="0.25">
      <c r="E301" s="16"/>
    </row>
    <row r="302" spans="5:5" x14ac:dyDescent="0.25">
      <c r="E302" s="16"/>
    </row>
    <row r="303" spans="5:5" x14ac:dyDescent="0.25">
      <c r="E303" s="16"/>
    </row>
    <row r="304" spans="5:5" x14ac:dyDescent="0.25">
      <c r="E304" s="16"/>
    </row>
    <row r="305" spans="5:5" x14ac:dyDescent="0.25">
      <c r="E305" s="16"/>
    </row>
    <row r="306" spans="5:5" x14ac:dyDescent="0.25">
      <c r="E306" s="16"/>
    </row>
    <row r="307" spans="5:5" x14ac:dyDescent="0.25">
      <c r="E307" s="16"/>
    </row>
    <row r="308" spans="5:5" x14ac:dyDescent="0.25">
      <c r="E308" s="16"/>
    </row>
    <row r="309" spans="5:5" x14ac:dyDescent="0.25">
      <c r="E309" s="16"/>
    </row>
    <row r="310" spans="5:5" x14ac:dyDescent="0.25">
      <c r="E310" s="16"/>
    </row>
    <row r="311" spans="5:5" x14ac:dyDescent="0.25">
      <c r="E311" s="16"/>
    </row>
    <row r="312" spans="5:5" x14ac:dyDescent="0.25">
      <c r="E312" s="16"/>
    </row>
    <row r="313" spans="5:5" x14ac:dyDescent="0.25">
      <c r="E313" s="16"/>
    </row>
    <row r="314" spans="5:5" x14ac:dyDescent="0.25">
      <c r="E314" s="16"/>
    </row>
    <row r="315" spans="5:5" x14ac:dyDescent="0.25">
      <c r="E315" s="16"/>
    </row>
    <row r="316" spans="5:5" x14ac:dyDescent="0.25">
      <c r="E316" s="16"/>
    </row>
    <row r="317" spans="5:5" x14ac:dyDescent="0.25">
      <c r="E317" s="16"/>
    </row>
    <row r="318" spans="5:5" x14ac:dyDescent="0.25">
      <c r="E318" s="16"/>
    </row>
    <row r="319" spans="5:5" x14ac:dyDescent="0.25">
      <c r="E319" s="16"/>
    </row>
    <row r="320" spans="5:5" x14ac:dyDescent="0.25">
      <c r="E320" s="16"/>
    </row>
    <row r="321" spans="5:5" x14ac:dyDescent="0.25">
      <c r="E321" s="16"/>
    </row>
    <row r="322" spans="5:5" x14ac:dyDescent="0.25">
      <c r="E322" s="16"/>
    </row>
    <row r="323" spans="5:5" x14ac:dyDescent="0.25">
      <c r="E323" s="16"/>
    </row>
    <row r="324" spans="5:5" x14ac:dyDescent="0.25">
      <c r="E324" s="16"/>
    </row>
    <row r="325" spans="5:5" x14ac:dyDescent="0.25">
      <c r="E325" s="16"/>
    </row>
    <row r="326" spans="5:5" x14ac:dyDescent="0.25">
      <c r="E326" s="16"/>
    </row>
    <row r="327" spans="5:5" x14ac:dyDescent="0.25">
      <c r="E327" s="16"/>
    </row>
    <row r="328" spans="5:5" x14ac:dyDescent="0.25">
      <c r="E328" s="16"/>
    </row>
    <row r="329" spans="5:5" x14ac:dyDescent="0.25">
      <c r="E329" s="16"/>
    </row>
    <row r="330" spans="5:5" x14ac:dyDescent="0.25">
      <c r="E330" s="16"/>
    </row>
    <row r="331" spans="5:5" x14ac:dyDescent="0.25">
      <c r="E331" s="16"/>
    </row>
    <row r="332" spans="5:5" x14ac:dyDescent="0.25">
      <c r="E332" s="16"/>
    </row>
    <row r="333" spans="5:5" x14ac:dyDescent="0.25">
      <c r="E333" s="16"/>
    </row>
    <row r="334" spans="5:5" x14ac:dyDescent="0.25">
      <c r="E334" s="16"/>
    </row>
    <row r="335" spans="5:5" x14ac:dyDescent="0.25">
      <c r="E335" s="16"/>
    </row>
    <row r="336" spans="5:5" x14ac:dyDescent="0.25">
      <c r="E336" s="16"/>
    </row>
    <row r="337" spans="5:5" x14ac:dyDescent="0.25">
      <c r="E337" s="16"/>
    </row>
    <row r="338" spans="5:5" x14ac:dyDescent="0.25">
      <c r="E338" s="16"/>
    </row>
    <row r="339" spans="5:5" x14ac:dyDescent="0.25">
      <c r="E339" s="16"/>
    </row>
    <row r="340" spans="5:5" x14ac:dyDescent="0.25">
      <c r="E340" s="16"/>
    </row>
    <row r="341" spans="5:5" x14ac:dyDescent="0.25">
      <c r="E341" s="16"/>
    </row>
    <row r="342" spans="5:5" x14ac:dyDescent="0.25">
      <c r="E342" s="16"/>
    </row>
    <row r="343" spans="5:5" x14ac:dyDescent="0.25">
      <c r="E343" s="16"/>
    </row>
    <row r="344" spans="5:5" x14ac:dyDescent="0.25">
      <c r="E344" s="16"/>
    </row>
    <row r="345" spans="5:5" x14ac:dyDescent="0.25">
      <c r="E345" s="16"/>
    </row>
    <row r="346" spans="5:5" x14ac:dyDescent="0.25">
      <c r="E346" s="16"/>
    </row>
    <row r="347" spans="5:5" x14ac:dyDescent="0.25">
      <c r="E347" s="16"/>
    </row>
    <row r="348" spans="5:5" x14ac:dyDescent="0.25">
      <c r="E348" s="16"/>
    </row>
    <row r="349" spans="5:5" x14ac:dyDescent="0.25">
      <c r="E349" s="16"/>
    </row>
    <row r="350" spans="5:5" x14ac:dyDescent="0.25">
      <c r="E350" s="16"/>
    </row>
    <row r="351" spans="5:5" x14ac:dyDescent="0.25">
      <c r="E351" s="16"/>
    </row>
    <row r="352" spans="5:5" x14ac:dyDescent="0.25">
      <c r="E352" s="16"/>
    </row>
    <row r="353" spans="5:5" x14ac:dyDescent="0.25">
      <c r="E353" s="16"/>
    </row>
    <row r="354" spans="5:5" x14ac:dyDescent="0.25">
      <c r="E354" s="16"/>
    </row>
    <row r="355" spans="5:5" x14ac:dyDescent="0.25">
      <c r="E355" s="16"/>
    </row>
    <row r="356" spans="5:5" x14ac:dyDescent="0.25">
      <c r="E356" s="16"/>
    </row>
    <row r="357" spans="5:5" x14ac:dyDescent="0.25">
      <c r="E357" s="16"/>
    </row>
    <row r="358" spans="5:5" x14ac:dyDescent="0.25">
      <c r="E358" s="16"/>
    </row>
    <row r="359" spans="5:5" x14ac:dyDescent="0.25">
      <c r="E359" s="16"/>
    </row>
    <row r="360" spans="5:5" x14ac:dyDescent="0.25">
      <c r="E360" s="16"/>
    </row>
    <row r="361" spans="5:5" x14ac:dyDescent="0.25">
      <c r="E361" s="16"/>
    </row>
    <row r="362" spans="5:5" x14ac:dyDescent="0.25">
      <c r="E362" s="16"/>
    </row>
    <row r="363" spans="5:5" x14ac:dyDescent="0.25">
      <c r="E363" s="16"/>
    </row>
    <row r="364" spans="5:5" x14ac:dyDescent="0.25">
      <c r="E364" s="16"/>
    </row>
    <row r="365" spans="5:5" x14ac:dyDescent="0.25">
      <c r="E365" s="16"/>
    </row>
    <row r="366" spans="5:5" x14ac:dyDescent="0.25">
      <c r="E366" s="16"/>
    </row>
    <row r="367" spans="5:5" x14ac:dyDescent="0.25">
      <c r="E367" s="16"/>
    </row>
    <row r="368" spans="5:5" x14ac:dyDescent="0.25">
      <c r="E368" s="16"/>
    </row>
    <row r="369" spans="5:5" x14ac:dyDescent="0.25">
      <c r="E369" s="16"/>
    </row>
    <row r="370" spans="5:5" x14ac:dyDescent="0.25">
      <c r="E370" s="16"/>
    </row>
    <row r="371" spans="5:5" x14ac:dyDescent="0.25">
      <c r="E371" s="16"/>
    </row>
    <row r="372" spans="5:5" x14ac:dyDescent="0.25">
      <c r="E372" s="16"/>
    </row>
    <row r="373" spans="5:5" x14ac:dyDescent="0.25">
      <c r="E373" s="16"/>
    </row>
    <row r="374" spans="5:5" x14ac:dyDescent="0.25">
      <c r="E374" s="16"/>
    </row>
    <row r="375" spans="5:5" x14ac:dyDescent="0.25">
      <c r="E375" s="16"/>
    </row>
    <row r="376" spans="5:5" x14ac:dyDescent="0.25">
      <c r="E376" s="16"/>
    </row>
    <row r="377" spans="5:5" x14ac:dyDescent="0.25">
      <c r="E377" s="16"/>
    </row>
    <row r="378" spans="5:5" x14ac:dyDescent="0.25">
      <c r="E378" s="16"/>
    </row>
    <row r="379" spans="5:5" x14ac:dyDescent="0.25">
      <c r="E379" s="16"/>
    </row>
    <row r="380" spans="5:5" x14ac:dyDescent="0.25">
      <c r="E380" s="16"/>
    </row>
    <row r="381" spans="5:5" x14ac:dyDescent="0.25">
      <c r="E381" s="16"/>
    </row>
    <row r="382" spans="5:5" x14ac:dyDescent="0.25">
      <c r="E382" s="16"/>
    </row>
    <row r="383" spans="5:5" x14ac:dyDescent="0.25">
      <c r="E383" s="16"/>
    </row>
    <row r="384" spans="5:5" x14ac:dyDescent="0.25">
      <c r="E384" s="16"/>
    </row>
    <row r="385" spans="5:5" x14ac:dyDescent="0.25">
      <c r="E385" s="16"/>
    </row>
    <row r="386" spans="5:5" x14ac:dyDescent="0.25">
      <c r="E386" s="16"/>
    </row>
    <row r="387" spans="5:5" x14ac:dyDescent="0.25">
      <c r="E387" s="16"/>
    </row>
    <row r="388" spans="5:5" x14ac:dyDescent="0.25">
      <c r="E388" s="16"/>
    </row>
    <row r="389" spans="5:5" x14ac:dyDescent="0.25">
      <c r="E389" s="16"/>
    </row>
    <row r="390" spans="5:5" x14ac:dyDescent="0.25">
      <c r="E390" s="16"/>
    </row>
    <row r="391" spans="5:5" x14ac:dyDescent="0.25">
      <c r="E391" s="16"/>
    </row>
    <row r="392" spans="5:5" x14ac:dyDescent="0.25">
      <c r="E392" s="16"/>
    </row>
    <row r="393" spans="5:5" x14ac:dyDescent="0.25">
      <c r="E393" s="16"/>
    </row>
    <row r="394" spans="5:5" x14ac:dyDescent="0.25">
      <c r="E394" s="16"/>
    </row>
    <row r="395" spans="5:5" x14ac:dyDescent="0.25">
      <c r="E395" s="16"/>
    </row>
    <row r="396" spans="5:5" x14ac:dyDescent="0.25">
      <c r="E396" s="16"/>
    </row>
    <row r="397" spans="5:5" x14ac:dyDescent="0.25">
      <c r="E397" s="16"/>
    </row>
    <row r="398" spans="5:5" x14ac:dyDescent="0.25">
      <c r="E398" s="16"/>
    </row>
    <row r="399" spans="5:5" x14ac:dyDescent="0.25">
      <c r="E399" s="16"/>
    </row>
    <row r="400" spans="5:5" x14ac:dyDescent="0.25">
      <c r="E400" s="16"/>
    </row>
    <row r="401" spans="5:5" x14ac:dyDescent="0.25">
      <c r="E401" s="16"/>
    </row>
    <row r="402" spans="5:5" x14ac:dyDescent="0.25">
      <c r="E402" s="16"/>
    </row>
    <row r="403" spans="5:5" x14ac:dyDescent="0.25">
      <c r="E403" s="16"/>
    </row>
    <row r="404" spans="5:5" x14ac:dyDescent="0.25">
      <c r="E404" s="16"/>
    </row>
    <row r="405" spans="5:5" x14ac:dyDescent="0.25">
      <c r="E405" s="16"/>
    </row>
    <row r="406" spans="5:5" x14ac:dyDescent="0.25">
      <c r="E406" s="16"/>
    </row>
    <row r="407" spans="5:5" x14ac:dyDescent="0.25">
      <c r="E407" s="16"/>
    </row>
    <row r="408" spans="5:5" x14ac:dyDescent="0.25">
      <c r="E408" s="16"/>
    </row>
    <row r="409" spans="5:5" x14ac:dyDescent="0.25">
      <c r="E409" s="16"/>
    </row>
    <row r="410" spans="5:5" x14ac:dyDescent="0.25">
      <c r="E410" s="16"/>
    </row>
    <row r="411" spans="5:5" x14ac:dyDescent="0.25">
      <c r="E411" s="16"/>
    </row>
    <row r="412" spans="5:5" x14ac:dyDescent="0.25">
      <c r="E412" s="16"/>
    </row>
    <row r="413" spans="5:5" x14ac:dyDescent="0.25">
      <c r="E413" s="16"/>
    </row>
    <row r="414" spans="5:5" x14ac:dyDescent="0.25">
      <c r="E414" s="16"/>
    </row>
    <row r="415" spans="5:5" x14ac:dyDescent="0.25">
      <c r="E415" s="16"/>
    </row>
    <row r="416" spans="5:5" x14ac:dyDescent="0.25">
      <c r="E416" s="16"/>
    </row>
    <row r="417" spans="5:5" x14ac:dyDescent="0.25">
      <c r="E417" s="16"/>
    </row>
    <row r="418" spans="5:5" x14ac:dyDescent="0.25">
      <c r="E418" s="16"/>
    </row>
    <row r="419" spans="5:5" x14ac:dyDescent="0.25">
      <c r="E419" s="16"/>
    </row>
    <row r="420" spans="5:5" x14ac:dyDescent="0.25">
      <c r="E420" s="16"/>
    </row>
    <row r="421" spans="5:5" x14ac:dyDescent="0.25">
      <c r="E421" s="16"/>
    </row>
    <row r="422" spans="5:5" x14ac:dyDescent="0.25">
      <c r="E422" s="16"/>
    </row>
    <row r="423" spans="5:5" x14ac:dyDescent="0.25">
      <c r="E423" s="16"/>
    </row>
    <row r="424" spans="5:5" x14ac:dyDescent="0.25">
      <c r="E424" s="16"/>
    </row>
    <row r="425" spans="5:5" x14ac:dyDescent="0.25">
      <c r="E425" s="16"/>
    </row>
    <row r="426" spans="5:5" x14ac:dyDescent="0.25">
      <c r="E426" s="16"/>
    </row>
    <row r="427" spans="5:5" x14ac:dyDescent="0.25">
      <c r="E427" s="16"/>
    </row>
    <row r="428" spans="5:5" x14ac:dyDescent="0.25">
      <c r="E428" s="16"/>
    </row>
    <row r="429" spans="5:5" x14ac:dyDescent="0.25">
      <c r="E429" s="16"/>
    </row>
    <row r="430" spans="5:5" x14ac:dyDescent="0.25">
      <c r="E430" s="16"/>
    </row>
    <row r="431" spans="5:5" x14ac:dyDescent="0.25">
      <c r="E431" s="16"/>
    </row>
    <row r="432" spans="5:5" x14ac:dyDescent="0.25">
      <c r="E432" s="16"/>
    </row>
    <row r="433" spans="5:5" x14ac:dyDescent="0.25">
      <c r="E433" s="16"/>
    </row>
    <row r="434" spans="5:5" x14ac:dyDescent="0.25">
      <c r="E434" s="16"/>
    </row>
    <row r="435" spans="5:5" x14ac:dyDescent="0.25">
      <c r="E435" s="16"/>
    </row>
    <row r="436" spans="5:5" x14ac:dyDescent="0.25">
      <c r="E436" s="16"/>
    </row>
    <row r="437" spans="5:5" x14ac:dyDescent="0.25">
      <c r="E437" s="16"/>
    </row>
    <row r="438" spans="5:5" x14ac:dyDescent="0.25">
      <c r="E438" s="16"/>
    </row>
    <row r="439" spans="5:5" x14ac:dyDescent="0.25">
      <c r="E439" s="16"/>
    </row>
    <row r="440" spans="5:5" x14ac:dyDescent="0.25">
      <c r="E440" s="16"/>
    </row>
    <row r="441" spans="5:5" x14ac:dyDescent="0.25">
      <c r="E441" s="16"/>
    </row>
    <row r="442" spans="5:5" x14ac:dyDescent="0.25">
      <c r="E442" s="16"/>
    </row>
    <row r="443" spans="5:5" x14ac:dyDescent="0.25">
      <c r="E443" s="16"/>
    </row>
    <row r="444" spans="5:5" x14ac:dyDescent="0.25">
      <c r="E444" s="16"/>
    </row>
    <row r="445" spans="5:5" x14ac:dyDescent="0.25">
      <c r="E445" s="16"/>
    </row>
    <row r="446" spans="5:5" x14ac:dyDescent="0.25">
      <c r="E446" s="16"/>
    </row>
    <row r="447" spans="5:5" x14ac:dyDescent="0.25">
      <c r="E447" s="16"/>
    </row>
    <row r="448" spans="5:5" x14ac:dyDescent="0.25">
      <c r="E448" s="16"/>
    </row>
    <row r="449" spans="5:5" x14ac:dyDescent="0.25">
      <c r="E449" s="16"/>
    </row>
    <row r="450" spans="5:5" x14ac:dyDescent="0.25">
      <c r="E450" s="16"/>
    </row>
    <row r="451" spans="5:5" x14ac:dyDescent="0.25">
      <c r="E451" s="16"/>
    </row>
    <row r="452" spans="5:5" x14ac:dyDescent="0.25">
      <c r="E452" s="16"/>
    </row>
    <row r="453" spans="5:5" x14ac:dyDescent="0.25">
      <c r="E453" s="16"/>
    </row>
    <row r="454" spans="5:5" x14ac:dyDescent="0.25">
      <c r="E454" s="16"/>
    </row>
    <row r="455" spans="5:5" x14ac:dyDescent="0.25">
      <c r="E455" s="16"/>
    </row>
    <row r="456" spans="5:5" x14ac:dyDescent="0.25">
      <c r="E456" s="16"/>
    </row>
    <row r="457" spans="5:5" x14ac:dyDescent="0.25">
      <c r="E457" s="16"/>
    </row>
    <row r="458" spans="5:5" x14ac:dyDescent="0.25">
      <c r="E458" s="16"/>
    </row>
    <row r="459" spans="5:5" x14ac:dyDescent="0.25">
      <c r="E459" s="16"/>
    </row>
    <row r="460" spans="5:5" x14ac:dyDescent="0.25">
      <c r="E460" s="16"/>
    </row>
    <row r="461" spans="5:5" x14ac:dyDescent="0.25">
      <c r="E461" s="16"/>
    </row>
    <row r="462" spans="5:5" x14ac:dyDescent="0.25">
      <c r="E462" s="16"/>
    </row>
    <row r="463" spans="5:5" x14ac:dyDescent="0.25">
      <c r="E463" s="16"/>
    </row>
    <row r="464" spans="5:5" x14ac:dyDescent="0.25">
      <c r="E464" s="16"/>
    </row>
    <row r="465" spans="5:5" x14ac:dyDescent="0.25">
      <c r="E465" s="16"/>
    </row>
    <row r="466" spans="5:5" x14ac:dyDescent="0.25">
      <c r="E466" s="16"/>
    </row>
    <row r="467" spans="5:5" x14ac:dyDescent="0.25">
      <c r="E467" s="16"/>
    </row>
    <row r="468" spans="5:5" x14ac:dyDescent="0.25">
      <c r="E468" s="16"/>
    </row>
    <row r="469" spans="5:5" x14ac:dyDescent="0.25">
      <c r="E469" s="16"/>
    </row>
    <row r="470" spans="5:5" x14ac:dyDescent="0.25">
      <c r="E470" s="16"/>
    </row>
    <row r="471" spans="5:5" x14ac:dyDescent="0.25">
      <c r="E471" s="16"/>
    </row>
    <row r="472" spans="5:5" x14ac:dyDescent="0.25">
      <c r="E472" s="16"/>
    </row>
    <row r="473" spans="5:5" x14ac:dyDescent="0.25">
      <c r="E473" s="16"/>
    </row>
    <row r="474" spans="5:5" x14ac:dyDescent="0.25">
      <c r="E474" s="16"/>
    </row>
    <row r="475" spans="5:5" x14ac:dyDescent="0.25">
      <c r="E475" s="16"/>
    </row>
    <row r="476" spans="5:5" x14ac:dyDescent="0.25">
      <c r="E476" s="16"/>
    </row>
    <row r="477" spans="5:5" x14ac:dyDescent="0.25">
      <c r="E477" s="16"/>
    </row>
    <row r="478" spans="5:5" x14ac:dyDescent="0.25">
      <c r="E478" s="16"/>
    </row>
    <row r="479" spans="5:5" x14ac:dyDescent="0.25">
      <c r="E479" s="16"/>
    </row>
    <row r="480" spans="5:5" x14ac:dyDescent="0.25">
      <c r="E480" s="16"/>
    </row>
    <row r="481" spans="5:5" x14ac:dyDescent="0.25">
      <c r="E481" s="16"/>
    </row>
    <row r="482" spans="5:5" x14ac:dyDescent="0.25">
      <c r="E482" s="16"/>
    </row>
    <row r="483" spans="5:5" x14ac:dyDescent="0.25">
      <c r="E483" s="16"/>
    </row>
    <row r="484" spans="5:5" x14ac:dyDescent="0.25">
      <c r="E484" s="16"/>
    </row>
    <row r="485" spans="5:5" x14ac:dyDescent="0.25">
      <c r="E485" s="16"/>
    </row>
    <row r="486" spans="5:5" x14ac:dyDescent="0.25">
      <c r="E486" s="16"/>
    </row>
    <row r="487" spans="5:5" x14ac:dyDescent="0.25">
      <c r="E487" s="16"/>
    </row>
    <row r="488" spans="5:5" x14ac:dyDescent="0.25">
      <c r="E488" s="16"/>
    </row>
    <row r="489" spans="5:5" x14ac:dyDescent="0.25">
      <c r="E489" s="16"/>
    </row>
    <row r="490" spans="5:5" x14ac:dyDescent="0.25">
      <c r="E490" s="16"/>
    </row>
    <row r="491" spans="5:5" x14ac:dyDescent="0.25">
      <c r="E491" s="16"/>
    </row>
    <row r="492" spans="5:5" x14ac:dyDescent="0.25">
      <c r="E492" s="16"/>
    </row>
    <row r="493" spans="5:5" x14ac:dyDescent="0.25">
      <c r="E493" s="16"/>
    </row>
    <row r="494" spans="5:5" x14ac:dyDescent="0.25">
      <c r="E494" s="16"/>
    </row>
    <row r="495" spans="5:5" x14ac:dyDescent="0.25">
      <c r="E495" s="16"/>
    </row>
    <row r="496" spans="5:5" x14ac:dyDescent="0.25">
      <c r="E496" s="16"/>
    </row>
    <row r="497" spans="5:5" x14ac:dyDescent="0.25">
      <c r="E497" s="16"/>
    </row>
    <row r="498" spans="5:5" x14ac:dyDescent="0.25">
      <c r="E498" s="16"/>
    </row>
    <row r="499" spans="5:5" x14ac:dyDescent="0.25">
      <c r="E499" s="16"/>
    </row>
    <row r="500" spans="5:5" x14ac:dyDescent="0.25">
      <c r="E500" s="16"/>
    </row>
    <row r="501" spans="5:5" x14ac:dyDescent="0.25">
      <c r="E501" s="16"/>
    </row>
    <row r="502" spans="5:5" x14ac:dyDescent="0.25">
      <c r="E502" s="16"/>
    </row>
    <row r="503" spans="5:5" x14ac:dyDescent="0.25">
      <c r="E503" s="16"/>
    </row>
    <row r="504" spans="5:5" x14ac:dyDescent="0.25">
      <c r="E504" s="16"/>
    </row>
    <row r="505" spans="5:5" x14ac:dyDescent="0.25">
      <c r="E505" s="16"/>
    </row>
    <row r="506" spans="5:5" x14ac:dyDescent="0.25">
      <c r="E506" s="16"/>
    </row>
    <row r="507" spans="5:5" x14ac:dyDescent="0.25">
      <c r="E507" s="16"/>
    </row>
    <row r="508" spans="5:5" x14ac:dyDescent="0.25">
      <c r="E508" s="16"/>
    </row>
    <row r="509" spans="5:5" x14ac:dyDescent="0.25">
      <c r="E509" s="16"/>
    </row>
    <row r="510" spans="5:5" x14ac:dyDescent="0.25">
      <c r="E510" s="16"/>
    </row>
    <row r="511" spans="5:5" x14ac:dyDescent="0.25">
      <c r="E511" s="16"/>
    </row>
    <row r="512" spans="5:5" x14ac:dyDescent="0.25">
      <c r="E512" s="16"/>
    </row>
    <row r="513" spans="5:5" x14ac:dyDescent="0.25">
      <c r="E513" s="16"/>
    </row>
    <row r="514" spans="5:5" x14ac:dyDescent="0.25">
      <c r="E514" s="16"/>
    </row>
    <row r="515" spans="5:5" x14ac:dyDescent="0.25">
      <c r="E515" s="16"/>
    </row>
    <row r="516" spans="5:5" x14ac:dyDescent="0.25">
      <c r="E516" s="16"/>
    </row>
    <row r="517" spans="5:5" x14ac:dyDescent="0.25">
      <c r="E517" s="16"/>
    </row>
    <row r="518" spans="5:5" x14ac:dyDescent="0.25">
      <c r="E518" s="16"/>
    </row>
    <row r="519" spans="5:5" x14ac:dyDescent="0.25">
      <c r="E519" s="16"/>
    </row>
    <row r="520" spans="5:5" x14ac:dyDescent="0.25">
      <c r="E520" s="16"/>
    </row>
    <row r="521" spans="5:5" x14ac:dyDescent="0.25">
      <c r="E521" s="16"/>
    </row>
    <row r="522" spans="5:5" x14ac:dyDescent="0.25">
      <c r="E522" s="16"/>
    </row>
    <row r="523" spans="5:5" x14ac:dyDescent="0.25">
      <c r="E523" s="16"/>
    </row>
    <row r="524" spans="5:5" x14ac:dyDescent="0.25">
      <c r="E524" s="16"/>
    </row>
    <row r="525" spans="5:5" x14ac:dyDescent="0.25">
      <c r="E525" s="16"/>
    </row>
    <row r="526" spans="5:5" x14ac:dyDescent="0.25">
      <c r="E526" s="16"/>
    </row>
    <row r="527" spans="5:5" x14ac:dyDescent="0.25">
      <c r="E527" s="16"/>
    </row>
    <row r="528" spans="5:5" x14ac:dyDescent="0.25">
      <c r="E528" s="16"/>
    </row>
    <row r="529" spans="5:5" x14ac:dyDescent="0.25">
      <c r="E529" s="16"/>
    </row>
    <row r="530" spans="5:5" x14ac:dyDescent="0.25">
      <c r="E530" s="16"/>
    </row>
    <row r="531" spans="5:5" x14ac:dyDescent="0.25">
      <c r="E531" s="16"/>
    </row>
    <row r="532" spans="5:5" x14ac:dyDescent="0.25">
      <c r="E532" s="16"/>
    </row>
    <row r="533" spans="5:5" x14ac:dyDescent="0.25">
      <c r="E533" s="16"/>
    </row>
    <row r="534" spans="5:5" x14ac:dyDescent="0.25">
      <c r="E534" s="16"/>
    </row>
    <row r="535" spans="5:5" x14ac:dyDescent="0.25">
      <c r="E535" s="16"/>
    </row>
    <row r="536" spans="5:5" x14ac:dyDescent="0.25">
      <c r="E536" s="16"/>
    </row>
    <row r="537" spans="5:5" x14ac:dyDescent="0.25">
      <c r="E537" s="16"/>
    </row>
    <row r="538" spans="5:5" x14ac:dyDescent="0.25">
      <c r="E538" s="16"/>
    </row>
    <row r="539" spans="5:5" x14ac:dyDescent="0.25">
      <c r="E539" s="16"/>
    </row>
    <row r="540" spans="5:5" x14ac:dyDescent="0.25">
      <c r="E540" s="16"/>
    </row>
    <row r="541" spans="5:5" x14ac:dyDescent="0.25">
      <c r="E541" s="16"/>
    </row>
    <row r="542" spans="5:5" x14ac:dyDescent="0.25">
      <c r="E542" s="16"/>
    </row>
    <row r="543" spans="5:5" x14ac:dyDescent="0.25">
      <c r="E543" s="16"/>
    </row>
    <row r="544" spans="5:5" x14ac:dyDescent="0.25">
      <c r="E544" s="16"/>
    </row>
    <row r="545" spans="5:5" x14ac:dyDescent="0.25">
      <c r="E545" s="16"/>
    </row>
    <row r="546" spans="5:5" x14ac:dyDescent="0.25">
      <c r="E546" s="16"/>
    </row>
    <row r="547" spans="5:5" x14ac:dyDescent="0.25">
      <c r="E547" s="16"/>
    </row>
    <row r="548" spans="5:5" x14ac:dyDescent="0.25">
      <c r="E548" s="16"/>
    </row>
    <row r="549" spans="5:5" x14ac:dyDescent="0.25">
      <c r="E549" s="16"/>
    </row>
    <row r="550" spans="5:5" x14ac:dyDescent="0.25">
      <c r="E550" s="16"/>
    </row>
    <row r="551" spans="5:5" x14ac:dyDescent="0.25">
      <c r="E551" s="16"/>
    </row>
    <row r="552" spans="5:5" x14ac:dyDescent="0.25">
      <c r="E552" s="16"/>
    </row>
    <row r="553" spans="5:5" x14ac:dyDescent="0.25">
      <c r="E553" s="16"/>
    </row>
    <row r="554" spans="5:5" x14ac:dyDescent="0.25">
      <c r="E554" s="16"/>
    </row>
    <row r="555" spans="5:5" x14ac:dyDescent="0.25">
      <c r="E555" s="16"/>
    </row>
    <row r="556" spans="5:5" x14ac:dyDescent="0.25">
      <c r="E556" s="16"/>
    </row>
    <row r="557" spans="5:5" x14ac:dyDescent="0.25">
      <c r="E557" s="16"/>
    </row>
    <row r="558" spans="5:5" x14ac:dyDescent="0.25">
      <c r="E558" s="16"/>
    </row>
    <row r="559" spans="5:5" x14ac:dyDescent="0.25">
      <c r="E559" s="16"/>
    </row>
    <row r="560" spans="5:5" x14ac:dyDescent="0.25">
      <c r="E560" s="16"/>
    </row>
    <row r="561" spans="5:5" x14ac:dyDescent="0.25">
      <c r="E561" s="16"/>
    </row>
    <row r="562" spans="5:5" x14ac:dyDescent="0.25">
      <c r="E562" s="16"/>
    </row>
    <row r="563" spans="5:5" x14ac:dyDescent="0.25">
      <c r="E563" s="16"/>
    </row>
    <row r="564" spans="5:5" x14ac:dyDescent="0.25">
      <c r="E564" s="16"/>
    </row>
    <row r="565" spans="5:5" x14ac:dyDescent="0.25">
      <c r="E565" s="16"/>
    </row>
    <row r="566" spans="5:5" x14ac:dyDescent="0.25">
      <c r="E566" s="16"/>
    </row>
    <row r="567" spans="5:5" x14ac:dyDescent="0.25">
      <c r="E567" s="16"/>
    </row>
    <row r="568" spans="5:5" x14ac:dyDescent="0.25">
      <c r="E568" s="16"/>
    </row>
    <row r="569" spans="5:5" x14ac:dyDescent="0.25">
      <c r="E569" s="16"/>
    </row>
    <row r="570" spans="5:5" x14ac:dyDescent="0.25">
      <c r="E570" s="16"/>
    </row>
    <row r="571" spans="5:5" x14ac:dyDescent="0.25">
      <c r="E571" s="16"/>
    </row>
    <row r="572" spans="5:5" x14ac:dyDescent="0.25">
      <c r="E572" s="16"/>
    </row>
    <row r="573" spans="5:5" x14ac:dyDescent="0.25">
      <c r="E573" s="16"/>
    </row>
    <row r="574" spans="5:5" x14ac:dyDescent="0.25">
      <c r="E574" s="16"/>
    </row>
    <row r="575" spans="5:5" x14ac:dyDescent="0.25">
      <c r="E575" s="16"/>
    </row>
    <row r="576" spans="5:5" x14ac:dyDescent="0.25">
      <c r="E576" s="16"/>
    </row>
    <row r="577" spans="5:5" x14ac:dyDescent="0.25">
      <c r="E577" s="16"/>
    </row>
    <row r="578" spans="5:5" x14ac:dyDescent="0.25">
      <c r="E578" s="16"/>
    </row>
    <row r="579" spans="5:5" x14ac:dyDescent="0.25">
      <c r="E579" s="16"/>
    </row>
    <row r="580" spans="5:5" x14ac:dyDescent="0.25">
      <c r="E580" s="16"/>
    </row>
    <row r="581" spans="5:5" x14ac:dyDescent="0.25">
      <c r="E581" s="16"/>
    </row>
    <row r="582" spans="5:5" x14ac:dyDescent="0.25">
      <c r="E582" s="16"/>
    </row>
    <row r="583" spans="5:5" x14ac:dyDescent="0.25">
      <c r="E583" s="16"/>
    </row>
    <row r="584" spans="5:5" x14ac:dyDescent="0.25">
      <c r="E584" s="16"/>
    </row>
    <row r="585" spans="5:5" x14ac:dyDescent="0.25">
      <c r="E585" s="16"/>
    </row>
    <row r="586" spans="5:5" x14ac:dyDescent="0.25">
      <c r="E586" s="16"/>
    </row>
    <row r="587" spans="5:5" x14ac:dyDescent="0.25">
      <c r="E587" s="16"/>
    </row>
    <row r="588" spans="5:5" x14ac:dyDescent="0.25">
      <c r="E588" s="16"/>
    </row>
    <row r="589" spans="5:5" x14ac:dyDescent="0.25">
      <c r="E589" s="16"/>
    </row>
    <row r="590" spans="5:5" x14ac:dyDescent="0.25">
      <c r="E590" s="16"/>
    </row>
    <row r="591" spans="5:5" x14ac:dyDescent="0.25">
      <c r="E591" s="16"/>
    </row>
    <row r="592" spans="5:5" x14ac:dyDescent="0.25">
      <c r="E592" s="16"/>
    </row>
    <row r="593" spans="5:5" x14ac:dyDescent="0.25">
      <c r="E593" s="16"/>
    </row>
    <row r="594" spans="5:5" x14ac:dyDescent="0.25">
      <c r="E594" s="16"/>
    </row>
    <row r="595" spans="5:5" x14ac:dyDescent="0.25">
      <c r="E595" s="16"/>
    </row>
    <row r="596" spans="5:5" x14ac:dyDescent="0.25">
      <c r="E596" s="16"/>
    </row>
    <row r="597" spans="5:5" x14ac:dyDescent="0.25">
      <c r="E597" s="16"/>
    </row>
    <row r="598" spans="5:5" x14ac:dyDescent="0.25">
      <c r="E598" s="16"/>
    </row>
    <row r="599" spans="5:5" x14ac:dyDescent="0.25">
      <c r="E599" s="16"/>
    </row>
    <row r="600" spans="5:5" x14ac:dyDescent="0.25">
      <c r="E600" s="16"/>
    </row>
    <row r="601" spans="5:5" x14ac:dyDescent="0.25">
      <c r="E601" s="16"/>
    </row>
    <row r="602" spans="5:5" x14ac:dyDescent="0.25">
      <c r="E602" s="16"/>
    </row>
    <row r="603" spans="5:5" x14ac:dyDescent="0.25">
      <c r="E603" s="16"/>
    </row>
    <row r="604" spans="5:5" x14ac:dyDescent="0.25">
      <c r="E604" s="16"/>
    </row>
    <row r="605" spans="5:5" x14ac:dyDescent="0.25">
      <c r="E605" s="16"/>
    </row>
    <row r="606" spans="5:5" x14ac:dyDescent="0.25">
      <c r="E606" s="16"/>
    </row>
    <row r="607" spans="5:5" x14ac:dyDescent="0.25">
      <c r="E607" s="16"/>
    </row>
    <row r="608" spans="5:5" x14ac:dyDescent="0.25">
      <c r="E608" s="16"/>
    </row>
    <row r="609" spans="5:5" x14ac:dyDescent="0.25">
      <c r="E609" s="16"/>
    </row>
    <row r="610" spans="5:5" x14ac:dyDescent="0.25">
      <c r="E610" s="16"/>
    </row>
    <row r="611" spans="5:5" x14ac:dyDescent="0.25">
      <c r="E611" s="16"/>
    </row>
    <row r="612" spans="5:5" x14ac:dyDescent="0.25">
      <c r="E612" s="16"/>
    </row>
    <row r="613" spans="5:5" x14ac:dyDescent="0.25">
      <c r="E613" s="16"/>
    </row>
    <row r="614" spans="5:5" x14ac:dyDescent="0.25">
      <c r="E614" s="16"/>
    </row>
    <row r="615" spans="5:5" x14ac:dyDescent="0.25">
      <c r="E615" s="16"/>
    </row>
    <row r="616" spans="5:5" x14ac:dyDescent="0.25">
      <c r="E616" s="16"/>
    </row>
    <row r="617" spans="5:5" x14ac:dyDescent="0.25">
      <c r="E617" s="16"/>
    </row>
    <row r="618" spans="5:5" x14ac:dyDescent="0.25">
      <c r="E618" s="16"/>
    </row>
    <row r="619" spans="5:5" x14ac:dyDescent="0.25">
      <c r="E619" s="16"/>
    </row>
    <row r="620" spans="5:5" x14ac:dyDescent="0.25">
      <c r="E620" s="16"/>
    </row>
    <row r="621" spans="5:5" x14ac:dyDescent="0.25">
      <c r="E621" s="16"/>
    </row>
    <row r="622" spans="5:5" x14ac:dyDescent="0.25">
      <c r="E622" s="16"/>
    </row>
    <row r="623" spans="5:5" x14ac:dyDescent="0.25">
      <c r="E623" s="16"/>
    </row>
    <row r="624" spans="5:5" x14ac:dyDescent="0.25">
      <c r="E624" s="16"/>
    </row>
    <row r="625" spans="5:5" x14ac:dyDescent="0.25">
      <c r="E625" s="16"/>
    </row>
    <row r="626" spans="5:5" x14ac:dyDescent="0.25">
      <c r="E626" s="16"/>
    </row>
    <row r="627" spans="5:5" x14ac:dyDescent="0.25">
      <c r="E627" s="16"/>
    </row>
    <row r="628" spans="5:5" x14ac:dyDescent="0.25">
      <c r="E628" s="16"/>
    </row>
    <row r="629" spans="5:5" x14ac:dyDescent="0.25">
      <c r="E629" s="16"/>
    </row>
    <row r="630" spans="5:5" x14ac:dyDescent="0.25">
      <c r="E630" s="16"/>
    </row>
    <row r="631" spans="5:5" x14ac:dyDescent="0.25">
      <c r="E631" s="16"/>
    </row>
    <row r="632" spans="5:5" x14ac:dyDescent="0.25">
      <c r="E632" s="16"/>
    </row>
    <row r="633" spans="5:5" x14ac:dyDescent="0.25">
      <c r="E633" s="16"/>
    </row>
    <row r="634" spans="5:5" x14ac:dyDescent="0.25">
      <c r="E634" s="16"/>
    </row>
    <row r="635" spans="5:5" x14ac:dyDescent="0.25">
      <c r="E635" s="16"/>
    </row>
    <row r="636" spans="5:5" x14ac:dyDescent="0.25">
      <c r="E636" s="16"/>
    </row>
    <row r="637" spans="5:5" x14ac:dyDescent="0.25">
      <c r="E637" s="16"/>
    </row>
    <row r="638" spans="5:5" x14ac:dyDescent="0.25">
      <c r="E638" s="16"/>
    </row>
    <row r="639" spans="5:5" x14ac:dyDescent="0.25">
      <c r="E639" s="16"/>
    </row>
    <row r="640" spans="5:5" x14ac:dyDescent="0.25">
      <c r="E640" s="16"/>
    </row>
    <row r="641" spans="5:5" x14ac:dyDescent="0.25">
      <c r="E641" s="16"/>
    </row>
    <row r="642" spans="5:5" x14ac:dyDescent="0.25">
      <c r="E642" s="16"/>
    </row>
    <row r="643" spans="5:5" x14ac:dyDescent="0.25">
      <c r="E643" s="16"/>
    </row>
    <row r="644" spans="5:5" x14ac:dyDescent="0.25">
      <c r="E644" s="16"/>
    </row>
    <row r="645" spans="5:5" x14ac:dyDescent="0.25">
      <c r="E645" s="16"/>
    </row>
    <row r="646" spans="5:5" x14ac:dyDescent="0.25">
      <c r="E646" s="16"/>
    </row>
    <row r="647" spans="5:5" x14ac:dyDescent="0.25">
      <c r="E647" s="16"/>
    </row>
    <row r="648" spans="5:5" x14ac:dyDescent="0.25">
      <c r="E648" s="16"/>
    </row>
    <row r="649" spans="5:5" x14ac:dyDescent="0.25">
      <c r="E649" s="16"/>
    </row>
    <row r="650" spans="5:5" x14ac:dyDescent="0.25">
      <c r="E650" s="16"/>
    </row>
    <row r="651" spans="5:5" x14ac:dyDescent="0.25">
      <c r="E651" s="16"/>
    </row>
    <row r="652" spans="5:5" x14ac:dyDescent="0.25">
      <c r="E652" s="16"/>
    </row>
    <row r="653" spans="5:5" x14ac:dyDescent="0.25">
      <c r="E653" s="16"/>
    </row>
    <row r="654" spans="5:5" x14ac:dyDescent="0.25">
      <c r="E654" s="16"/>
    </row>
    <row r="655" spans="5:5" x14ac:dyDescent="0.25">
      <c r="E655" s="16"/>
    </row>
    <row r="656" spans="5:5" x14ac:dyDescent="0.25">
      <c r="E656" s="16"/>
    </row>
    <row r="657" spans="5:5" x14ac:dyDescent="0.25">
      <c r="E657" s="16"/>
    </row>
    <row r="658" spans="5:5" x14ac:dyDescent="0.25">
      <c r="E658" s="16"/>
    </row>
    <row r="659" spans="5:5" x14ac:dyDescent="0.25">
      <c r="E659" s="16"/>
    </row>
    <row r="660" spans="5:5" x14ac:dyDescent="0.25">
      <c r="E660" s="16"/>
    </row>
    <row r="661" spans="5:5" x14ac:dyDescent="0.25">
      <c r="E661" s="16"/>
    </row>
    <row r="662" spans="5:5" x14ac:dyDescent="0.25">
      <c r="E662" s="16"/>
    </row>
    <row r="663" spans="5:5" x14ac:dyDescent="0.25">
      <c r="E663" s="16"/>
    </row>
    <row r="664" spans="5:5" x14ac:dyDescent="0.25">
      <c r="E664" s="16"/>
    </row>
    <row r="665" spans="5:5" x14ac:dyDescent="0.25">
      <c r="E665" s="16"/>
    </row>
    <row r="666" spans="5:5" x14ac:dyDescent="0.25">
      <c r="E666" s="16"/>
    </row>
    <row r="667" spans="5:5" x14ac:dyDescent="0.25">
      <c r="E667" s="16"/>
    </row>
    <row r="668" spans="5:5" x14ac:dyDescent="0.25">
      <c r="E668" s="16"/>
    </row>
    <row r="669" spans="5:5" x14ac:dyDescent="0.25">
      <c r="E669" s="16"/>
    </row>
    <row r="670" spans="5:5" x14ac:dyDescent="0.25">
      <c r="E670" s="16"/>
    </row>
    <row r="671" spans="5:5" x14ac:dyDescent="0.25">
      <c r="E671" s="16"/>
    </row>
    <row r="672" spans="5:5" x14ac:dyDescent="0.25">
      <c r="E672" s="16"/>
    </row>
    <row r="673" spans="5:5" x14ac:dyDescent="0.25">
      <c r="E673" s="16"/>
    </row>
    <row r="674" spans="5:5" x14ac:dyDescent="0.25">
      <c r="E674" s="16"/>
    </row>
    <row r="675" spans="5:5" x14ac:dyDescent="0.25">
      <c r="E675" s="16"/>
    </row>
    <row r="676" spans="5:5" x14ac:dyDescent="0.25">
      <c r="E676" s="16"/>
    </row>
    <row r="677" spans="5:5" x14ac:dyDescent="0.25">
      <c r="E677" s="16"/>
    </row>
    <row r="678" spans="5:5" x14ac:dyDescent="0.25">
      <c r="E678" s="16"/>
    </row>
    <row r="679" spans="5:5" x14ac:dyDescent="0.25">
      <c r="E679" s="16"/>
    </row>
    <row r="680" spans="5:5" x14ac:dyDescent="0.25">
      <c r="E680" s="16"/>
    </row>
    <row r="681" spans="5:5" x14ac:dyDescent="0.25">
      <c r="E681" s="16"/>
    </row>
    <row r="682" spans="5:5" x14ac:dyDescent="0.25">
      <c r="E682" s="16"/>
    </row>
    <row r="683" spans="5:5" x14ac:dyDescent="0.25">
      <c r="E683" s="16"/>
    </row>
    <row r="684" spans="5:5" x14ac:dyDescent="0.25">
      <c r="E684" s="16"/>
    </row>
    <row r="685" spans="5:5" x14ac:dyDescent="0.25">
      <c r="E685" s="16"/>
    </row>
    <row r="686" spans="5:5" x14ac:dyDescent="0.25">
      <c r="E686" s="16"/>
    </row>
    <row r="687" spans="5:5" x14ac:dyDescent="0.25">
      <c r="E687" s="16"/>
    </row>
    <row r="688" spans="5:5" x14ac:dyDescent="0.25">
      <c r="E688" s="16"/>
    </row>
    <row r="689" spans="5:5" x14ac:dyDescent="0.25">
      <c r="E689" s="16"/>
    </row>
    <row r="690" spans="5:5" x14ac:dyDescent="0.25">
      <c r="E690" s="16"/>
    </row>
    <row r="691" spans="5:5" x14ac:dyDescent="0.25">
      <c r="E691" s="16"/>
    </row>
    <row r="692" spans="5:5" x14ac:dyDescent="0.25">
      <c r="E692" s="16"/>
    </row>
    <row r="693" spans="5:5" x14ac:dyDescent="0.25">
      <c r="E693" s="16"/>
    </row>
    <row r="694" spans="5:5" x14ac:dyDescent="0.25">
      <c r="E694" s="16"/>
    </row>
    <row r="695" spans="5:5" x14ac:dyDescent="0.25">
      <c r="E695" s="16"/>
    </row>
    <row r="696" spans="5:5" x14ac:dyDescent="0.25">
      <c r="E696" s="16"/>
    </row>
    <row r="697" spans="5:5" x14ac:dyDescent="0.25">
      <c r="E697" s="16"/>
    </row>
    <row r="698" spans="5:5" x14ac:dyDescent="0.25">
      <c r="E698" s="16"/>
    </row>
    <row r="699" spans="5:5" x14ac:dyDescent="0.25">
      <c r="E699" s="16"/>
    </row>
    <row r="700" spans="5:5" x14ac:dyDescent="0.25">
      <c r="E700" s="16"/>
    </row>
    <row r="701" spans="5:5" x14ac:dyDescent="0.25">
      <c r="E701" s="16"/>
    </row>
    <row r="702" spans="5:5" x14ac:dyDescent="0.25">
      <c r="E702" s="16"/>
    </row>
    <row r="703" spans="5:5" x14ac:dyDescent="0.25">
      <c r="E703" s="16"/>
    </row>
    <row r="704" spans="5:5" x14ac:dyDescent="0.25">
      <c r="E704" s="16"/>
    </row>
    <row r="705" spans="5:5" x14ac:dyDescent="0.25">
      <c r="E705" s="16"/>
    </row>
    <row r="706" spans="5:5" x14ac:dyDescent="0.25">
      <c r="E706" s="16"/>
    </row>
    <row r="707" spans="5:5" x14ac:dyDescent="0.25">
      <c r="E707" s="16"/>
    </row>
    <row r="708" spans="5:5" x14ac:dyDescent="0.25">
      <c r="E708" s="16"/>
    </row>
    <row r="709" spans="5:5" x14ac:dyDescent="0.25">
      <c r="E709" s="16"/>
    </row>
    <row r="710" spans="5:5" x14ac:dyDescent="0.25">
      <c r="E710" s="16"/>
    </row>
    <row r="711" spans="5:5" x14ac:dyDescent="0.25">
      <c r="E711" s="16"/>
    </row>
    <row r="712" spans="5:5" x14ac:dyDescent="0.25">
      <c r="E712" s="16"/>
    </row>
    <row r="713" spans="5:5" x14ac:dyDescent="0.25">
      <c r="E713" s="16"/>
    </row>
    <row r="714" spans="5:5" x14ac:dyDescent="0.25">
      <c r="E714" s="16"/>
    </row>
    <row r="715" spans="5:5" x14ac:dyDescent="0.25">
      <c r="E715" s="16"/>
    </row>
    <row r="716" spans="5:5" x14ac:dyDescent="0.25">
      <c r="E716" s="16"/>
    </row>
    <row r="717" spans="5:5" x14ac:dyDescent="0.25">
      <c r="E717" s="16"/>
    </row>
    <row r="718" spans="5:5" x14ac:dyDescent="0.25">
      <c r="E718" s="16"/>
    </row>
    <row r="719" spans="5:5" x14ac:dyDescent="0.25">
      <c r="E719" s="16"/>
    </row>
    <row r="720" spans="5:5" x14ac:dyDescent="0.25">
      <c r="E720" s="16"/>
    </row>
    <row r="721" spans="5:5" x14ac:dyDescent="0.25">
      <c r="E721" s="16"/>
    </row>
    <row r="722" spans="5:5" x14ac:dyDescent="0.25">
      <c r="E722" s="16"/>
    </row>
    <row r="723" spans="5:5" x14ac:dyDescent="0.25">
      <c r="E723" s="16"/>
    </row>
    <row r="724" spans="5:5" x14ac:dyDescent="0.25">
      <c r="E724" s="16"/>
    </row>
    <row r="725" spans="5:5" x14ac:dyDescent="0.25">
      <c r="E725" s="16"/>
    </row>
    <row r="726" spans="5:5" x14ac:dyDescent="0.25">
      <c r="E726" s="16"/>
    </row>
    <row r="727" spans="5:5" x14ac:dyDescent="0.25">
      <c r="E727" s="16"/>
    </row>
    <row r="728" spans="5:5" x14ac:dyDescent="0.25">
      <c r="E728" s="16"/>
    </row>
    <row r="729" spans="5:5" x14ac:dyDescent="0.25">
      <c r="E729" s="16"/>
    </row>
    <row r="730" spans="5:5" x14ac:dyDescent="0.25">
      <c r="E730" s="16"/>
    </row>
    <row r="731" spans="5:5" x14ac:dyDescent="0.25">
      <c r="E731" s="16"/>
    </row>
    <row r="732" spans="5:5" x14ac:dyDescent="0.25">
      <c r="E732" s="16"/>
    </row>
    <row r="733" spans="5:5" x14ac:dyDescent="0.25">
      <c r="E733" s="16"/>
    </row>
    <row r="734" spans="5:5" x14ac:dyDescent="0.25">
      <c r="E734" s="16"/>
    </row>
    <row r="735" spans="5:5" x14ac:dyDescent="0.25">
      <c r="E735" s="16"/>
    </row>
    <row r="736" spans="5:5" x14ac:dyDescent="0.25">
      <c r="E736" s="16"/>
    </row>
    <row r="737" spans="5:5" x14ac:dyDescent="0.25">
      <c r="E737" s="16"/>
    </row>
    <row r="738" spans="5:5" x14ac:dyDescent="0.25">
      <c r="E738" s="16"/>
    </row>
    <row r="739" spans="5:5" x14ac:dyDescent="0.25">
      <c r="E739" s="16"/>
    </row>
    <row r="740" spans="5:5" x14ac:dyDescent="0.25">
      <c r="E740" s="16"/>
    </row>
    <row r="741" spans="5:5" x14ac:dyDescent="0.25">
      <c r="E741" s="16"/>
    </row>
    <row r="742" spans="5:5" x14ac:dyDescent="0.25">
      <c r="E742" s="16"/>
    </row>
    <row r="743" spans="5:5" x14ac:dyDescent="0.25">
      <c r="E743" s="16"/>
    </row>
    <row r="744" spans="5:5" x14ac:dyDescent="0.25">
      <c r="E744" s="16"/>
    </row>
    <row r="745" spans="5:5" x14ac:dyDescent="0.25">
      <c r="E745" s="16"/>
    </row>
    <row r="746" spans="5:5" x14ac:dyDescent="0.25">
      <c r="E746" s="16"/>
    </row>
    <row r="747" spans="5:5" x14ac:dyDescent="0.25">
      <c r="E747" s="16"/>
    </row>
    <row r="748" spans="5:5" x14ac:dyDescent="0.25">
      <c r="E748" s="16"/>
    </row>
    <row r="749" spans="5:5" x14ac:dyDescent="0.25">
      <c r="E749" s="16"/>
    </row>
    <row r="750" spans="5:5" x14ac:dyDescent="0.25">
      <c r="E750" s="16"/>
    </row>
    <row r="751" spans="5:5" x14ac:dyDescent="0.25">
      <c r="E751" s="16"/>
    </row>
    <row r="752" spans="5:5" x14ac:dyDescent="0.25">
      <c r="E752" s="16"/>
    </row>
    <row r="753" spans="5:5" x14ac:dyDescent="0.25">
      <c r="E753" s="16"/>
    </row>
    <row r="754" spans="5:5" x14ac:dyDescent="0.25">
      <c r="E754" s="16"/>
    </row>
    <row r="755" spans="5:5" x14ac:dyDescent="0.25">
      <c r="E755" s="16"/>
    </row>
    <row r="756" spans="5:5" x14ac:dyDescent="0.25">
      <c r="E756" s="16"/>
    </row>
    <row r="757" spans="5:5" x14ac:dyDescent="0.25">
      <c r="E757" s="16"/>
    </row>
    <row r="758" spans="5:5" x14ac:dyDescent="0.25">
      <c r="E758" s="16"/>
    </row>
    <row r="759" spans="5:5" x14ac:dyDescent="0.25">
      <c r="E759" s="16"/>
    </row>
    <row r="760" spans="5:5" x14ac:dyDescent="0.25">
      <c r="E760" s="16"/>
    </row>
    <row r="761" spans="5:5" x14ac:dyDescent="0.25">
      <c r="E761" s="16"/>
    </row>
    <row r="762" spans="5:5" x14ac:dyDescent="0.25">
      <c r="E762" s="16"/>
    </row>
    <row r="763" spans="5:5" x14ac:dyDescent="0.25">
      <c r="E763" s="16"/>
    </row>
    <row r="764" spans="5:5" x14ac:dyDescent="0.25">
      <c r="E764" s="16"/>
    </row>
    <row r="765" spans="5:5" x14ac:dyDescent="0.25">
      <c r="E765" s="16"/>
    </row>
    <row r="766" spans="5:5" x14ac:dyDescent="0.25">
      <c r="E766" s="16"/>
    </row>
    <row r="767" spans="5:5" x14ac:dyDescent="0.25">
      <c r="E767" s="16"/>
    </row>
    <row r="768" spans="5:5" x14ac:dyDescent="0.25">
      <c r="E768" s="16"/>
    </row>
    <row r="769" spans="5:5" x14ac:dyDescent="0.25">
      <c r="E769" s="16"/>
    </row>
    <row r="770" spans="5:5" x14ac:dyDescent="0.25">
      <c r="E770" s="16"/>
    </row>
    <row r="771" spans="5:5" x14ac:dyDescent="0.25">
      <c r="E771" s="16"/>
    </row>
    <row r="772" spans="5:5" x14ac:dyDescent="0.25">
      <c r="E772" s="16"/>
    </row>
    <row r="773" spans="5:5" x14ac:dyDescent="0.25">
      <c r="E773" s="16"/>
    </row>
    <row r="774" spans="5:5" x14ac:dyDescent="0.25">
      <c r="E774" s="16"/>
    </row>
    <row r="775" spans="5:5" x14ac:dyDescent="0.25">
      <c r="E775" s="16"/>
    </row>
    <row r="776" spans="5:5" x14ac:dyDescent="0.25">
      <c r="E776" s="16"/>
    </row>
    <row r="777" spans="5:5" x14ac:dyDescent="0.25">
      <c r="E777" s="16"/>
    </row>
    <row r="778" spans="5:5" x14ac:dyDescent="0.25">
      <c r="E778" s="16"/>
    </row>
    <row r="779" spans="5:5" x14ac:dyDescent="0.25">
      <c r="E779" s="16"/>
    </row>
    <row r="780" spans="5:5" x14ac:dyDescent="0.25">
      <c r="E780" s="16"/>
    </row>
    <row r="781" spans="5:5" x14ac:dyDescent="0.25">
      <c r="E781" s="16"/>
    </row>
    <row r="782" spans="5:5" x14ac:dyDescent="0.25">
      <c r="E782" s="16"/>
    </row>
    <row r="783" spans="5:5" x14ac:dyDescent="0.25">
      <c r="E783" s="16"/>
    </row>
    <row r="784" spans="5:5" x14ac:dyDescent="0.25">
      <c r="E784" s="16"/>
    </row>
    <row r="785" spans="5:5" x14ac:dyDescent="0.25">
      <c r="E785" s="16"/>
    </row>
    <row r="786" spans="5:5" x14ac:dyDescent="0.25">
      <c r="E786" s="16"/>
    </row>
    <row r="787" spans="5:5" x14ac:dyDescent="0.25">
      <c r="E787" s="16"/>
    </row>
    <row r="788" spans="5:5" x14ac:dyDescent="0.25">
      <c r="E788" s="16"/>
    </row>
    <row r="789" spans="5:5" x14ac:dyDescent="0.25">
      <c r="E789" s="16"/>
    </row>
    <row r="790" spans="5:5" x14ac:dyDescent="0.25">
      <c r="E790" s="16"/>
    </row>
    <row r="791" spans="5:5" x14ac:dyDescent="0.25">
      <c r="E791" s="16"/>
    </row>
    <row r="792" spans="5:5" x14ac:dyDescent="0.25">
      <c r="E792" s="16"/>
    </row>
    <row r="793" spans="5:5" x14ac:dyDescent="0.25">
      <c r="E793" s="16"/>
    </row>
    <row r="794" spans="5:5" x14ac:dyDescent="0.25">
      <c r="E794" s="16"/>
    </row>
    <row r="795" spans="5:5" x14ac:dyDescent="0.25">
      <c r="E795" s="16"/>
    </row>
    <row r="796" spans="5:5" x14ac:dyDescent="0.25">
      <c r="E796" s="16"/>
    </row>
    <row r="797" spans="5:5" x14ac:dyDescent="0.25">
      <c r="E797" s="16"/>
    </row>
    <row r="798" spans="5:5" x14ac:dyDescent="0.25">
      <c r="E798" s="16"/>
    </row>
    <row r="799" spans="5:5" x14ac:dyDescent="0.25">
      <c r="E799" s="16"/>
    </row>
    <row r="800" spans="5:5" x14ac:dyDescent="0.25">
      <c r="E800" s="16"/>
    </row>
    <row r="801" spans="5:5" x14ac:dyDescent="0.25">
      <c r="E801" s="16"/>
    </row>
    <row r="802" spans="5:5" x14ac:dyDescent="0.25">
      <c r="E802" s="16"/>
    </row>
    <row r="803" spans="5:5" x14ac:dyDescent="0.25">
      <c r="E803" s="16"/>
    </row>
    <row r="804" spans="5:5" x14ac:dyDescent="0.25">
      <c r="E804" s="16"/>
    </row>
    <row r="805" spans="5:5" x14ac:dyDescent="0.25">
      <c r="E805" s="16"/>
    </row>
    <row r="806" spans="5:5" x14ac:dyDescent="0.25">
      <c r="E806" s="16"/>
    </row>
    <row r="807" spans="5:5" x14ac:dyDescent="0.25">
      <c r="E807" s="16"/>
    </row>
    <row r="808" spans="5:5" x14ac:dyDescent="0.25">
      <c r="E808" s="16"/>
    </row>
    <row r="809" spans="5:5" x14ac:dyDescent="0.25">
      <c r="E809" s="16"/>
    </row>
    <row r="810" spans="5:5" x14ac:dyDescent="0.25">
      <c r="E810" s="16"/>
    </row>
    <row r="811" spans="5:5" x14ac:dyDescent="0.25">
      <c r="E811" s="16"/>
    </row>
    <row r="812" spans="5:5" x14ac:dyDescent="0.25">
      <c r="E812" s="16"/>
    </row>
    <row r="813" spans="5:5" x14ac:dyDescent="0.25">
      <c r="E813" s="16"/>
    </row>
    <row r="814" spans="5:5" x14ac:dyDescent="0.25">
      <c r="E814" s="16"/>
    </row>
    <row r="815" spans="5:5" x14ac:dyDescent="0.25">
      <c r="E815" s="16"/>
    </row>
    <row r="816" spans="5:5" x14ac:dyDescent="0.25">
      <c r="E816" s="16"/>
    </row>
    <row r="817" spans="5:5" x14ac:dyDescent="0.25">
      <c r="E817" s="16"/>
    </row>
    <row r="818" spans="5:5" x14ac:dyDescent="0.25">
      <c r="E818" s="16"/>
    </row>
    <row r="819" spans="5:5" x14ac:dyDescent="0.25">
      <c r="E819" s="16"/>
    </row>
    <row r="820" spans="5:5" x14ac:dyDescent="0.25">
      <c r="E820" s="16"/>
    </row>
    <row r="821" spans="5:5" x14ac:dyDescent="0.25">
      <c r="E821" s="16"/>
    </row>
    <row r="822" spans="5:5" x14ac:dyDescent="0.25">
      <c r="E822" s="16"/>
    </row>
    <row r="823" spans="5:5" x14ac:dyDescent="0.25">
      <c r="E823" s="16"/>
    </row>
    <row r="824" spans="5:5" x14ac:dyDescent="0.25">
      <c r="E824" s="16"/>
    </row>
    <row r="825" spans="5:5" x14ac:dyDescent="0.25">
      <c r="E825" s="16"/>
    </row>
    <row r="826" spans="5:5" x14ac:dyDescent="0.25">
      <c r="E826" s="16"/>
    </row>
    <row r="827" spans="5:5" x14ac:dyDescent="0.25">
      <c r="E827" s="16"/>
    </row>
    <row r="828" spans="5:5" x14ac:dyDescent="0.25">
      <c r="E828" s="16"/>
    </row>
    <row r="829" spans="5:5" x14ac:dyDescent="0.25">
      <c r="E829" s="16"/>
    </row>
    <row r="830" spans="5:5" x14ac:dyDescent="0.25">
      <c r="E830" s="16"/>
    </row>
    <row r="831" spans="5:5" x14ac:dyDescent="0.25">
      <c r="E831" s="16"/>
    </row>
    <row r="832" spans="5:5" x14ac:dyDescent="0.25">
      <c r="E832" s="16"/>
    </row>
    <row r="833" spans="5:5" x14ac:dyDescent="0.25">
      <c r="E833" s="16"/>
    </row>
    <row r="834" spans="5:5" x14ac:dyDescent="0.25">
      <c r="E834" s="16"/>
    </row>
    <row r="835" spans="5:5" x14ac:dyDescent="0.25">
      <c r="E835" s="16"/>
    </row>
    <row r="836" spans="5:5" x14ac:dyDescent="0.25">
      <c r="E836" s="16"/>
    </row>
    <row r="837" spans="5:5" x14ac:dyDescent="0.25">
      <c r="E837" s="16"/>
    </row>
    <row r="838" spans="5:5" x14ac:dyDescent="0.25">
      <c r="E838" s="16"/>
    </row>
    <row r="839" spans="5:5" x14ac:dyDescent="0.25">
      <c r="E839" s="16"/>
    </row>
    <row r="840" spans="5:5" x14ac:dyDescent="0.25">
      <c r="E840" s="16"/>
    </row>
    <row r="841" spans="5:5" x14ac:dyDescent="0.25">
      <c r="E841" s="16"/>
    </row>
    <row r="842" spans="5:5" x14ac:dyDescent="0.25">
      <c r="E842" s="16"/>
    </row>
    <row r="843" spans="5:5" x14ac:dyDescent="0.25">
      <c r="E843" s="16"/>
    </row>
    <row r="844" spans="5:5" x14ac:dyDescent="0.25">
      <c r="E844" s="16"/>
    </row>
    <row r="845" spans="5:5" x14ac:dyDescent="0.25">
      <c r="E845" s="16"/>
    </row>
    <row r="846" spans="5:5" x14ac:dyDescent="0.25">
      <c r="E846" s="16"/>
    </row>
    <row r="847" spans="5:5" x14ac:dyDescent="0.25">
      <c r="E847" s="16"/>
    </row>
    <row r="848" spans="5:5" x14ac:dyDescent="0.25">
      <c r="E848" s="16"/>
    </row>
    <row r="849" spans="5:5" x14ac:dyDescent="0.25">
      <c r="E849" s="16"/>
    </row>
    <row r="850" spans="5:5" x14ac:dyDescent="0.25">
      <c r="E850" s="16"/>
    </row>
    <row r="851" spans="5:5" x14ac:dyDescent="0.25">
      <c r="E851" s="16"/>
    </row>
    <row r="852" spans="5:5" x14ac:dyDescent="0.25">
      <c r="E852" s="16"/>
    </row>
    <row r="853" spans="5:5" x14ac:dyDescent="0.25">
      <c r="E853" s="16"/>
    </row>
    <row r="854" spans="5:5" x14ac:dyDescent="0.25">
      <c r="E854" s="16"/>
    </row>
    <row r="855" spans="5:5" x14ac:dyDescent="0.25">
      <c r="E855" s="16"/>
    </row>
    <row r="856" spans="5:5" x14ac:dyDescent="0.25">
      <c r="E856" s="16"/>
    </row>
    <row r="857" spans="5:5" x14ac:dyDescent="0.25">
      <c r="E857" s="16"/>
    </row>
    <row r="858" spans="5:5" x14ac:dyDescent="0.25">
      <c r="E858" s="16"/>
    </row>
    <row r="859" spans="5:5" x14ac:dyDescent="0.25">
      <c r="E859" s="16"/>
    </row>
    <row r="860" spans="5:5" x14ac:dyDescent="0.25">
      <c r="E860" s="16"/>
    </row>
    <row r="861" spans="5:5" x14ac:dyDescent="0.25">
      <c r="E861" s="16"/>
    </row>
    <row r="862" spans="5:5" x14ac:dyDescent="0.25">
      <c r="E862" s="16"/>
    </row>
    <row r="863" spans="5:5" x14ac:dyDescent="0.25">
      <c r="E863" s="16"/>
    </row>
    <row r="864" spans="5:5" x14ac:dyDescent="0.25">
      <c r="E864" s="16"/>
    </row>
    <row r="865" spans="5:5" x14ac:dyDescent="0.25">
      <c r="E865" s="16"/>
    </row>
    <row r="866" spans="5:5" x14ac:dyDescent="0.25">
      <c r="E866" s="16"/>
    </row>
    <row r="867" spans="5:5" x14ac:dyDescent="0.25">
      <c r="E867" s="16"/>
    </row>
    <row r="868" spans="5:5" x14ac:dyDescent="0.25">
      <c r="E868" s="16"/>
    </row>
    <row r="869" spans="5:5" x14ac:dyDescent="0.25">
      <c r="E869" s="16"/>
    </row>
    <row r="870" spans="5:5" x14ac:dyDescent="0.25">
      <c r="E870" s="16"/>
    </row>
    <row r="871" spans="5:5" x14ac:dyDescent="0.25">
      <c r="E871" s="16"/>
    </row>
    <row r="872" spans="5:5" x14ac:dyDescent="0.25">
      <c r="E872" s="16"/>
    </row>
    <row r="873" spans="5:5" x14ac:dyDescent="0.25">
      <c r="E873" s="16"/>
    </row>
    <row r="874" spans="5:5" x14ac:dyDescent="0.25">
      <c r="E874" s="16"/>
    </row>
    <row r="875" spans="5:5" x14ac:dyDescent="0.25">
      <c r="E875" s="16"/>
    </row>
    <row r="876" spans="5:5" x14ac:dyDescent="0.25">
      <c r="E876" s="16"/>
    </row>
    <row r="877" spans="5:5" x14ac:dyDescent="0.25">
      <c r="E877" s="16"/>
    </row>
    <row r="878" spans="5:5" x14ac:dyDescent="0.25">
      <c r="E878" s="16"/>
    </row>
    <row r="879" spans="5:5" x14ac:dyDescent="0.25">
      <c r="E879" s="16"/>
    </row>
    <row r="880" spans="5:5" x14ac:dyDescent="0.25">
      <c r="E880" s="16"/>
    </row>
    <row r="881" spans="5:5" x14ac:dyDescent="0.25">
      <c r="E881" s="16"/>
    </row>
    <row r="882" spans="5:5" x14ac:dyDescent="0.25">
      <c r="E882" s="16"/>
    </row>
    <row r="883" spans="5:5" x14ac:dyDescent="0.25">
      <c r="E883" s="16"/>
    </row>
    <row r="884" spans="5:5" x14ac:dyDescent="0.25">
      <c r="E884" s="16"/>
    </row>
    <row r="885" spans="5:5" x14ac:dyDescent="0.25">
      <c r="E885" s="16"/>
    </row>
    <row r="886" spans="5:5" x14ac:dyDescent="0.25">
      <c r="E886" s="16"/>
    </row>
    <row r="887" spans="5:5" x14ac:dyDescent="0.25">
      <c r="E887" s="16"/>
    </row>
    <row r="888" spans="5:5" x14ac:dyDescent="0.25">
      <c r="E888" s="16"/>
    </row>
    <row r="889" spans="5:5" x14ac:dyDescent="0.25">
      <c r="E889" s="16"/>
    </row>
    <row r="890" spans="5:5" x14ac:dyDescent="0.25">
      <c r="E890" s="16"/>
    </row>
    <row r="891" spans="5:5" x14ac:dyDescent="0.25">
      <c r="E891" s="16"/>
    </row>
    <row r="892" spans="5:5" x14ac:dyDescent="0.25">
      <c r="E892" s="16"/>
    </row>
    <row r="893" spans="5:5" x14ac:dyDescent="0.25">
      <c r="E893" s="16"/>
    </row>
    <row r="894" spans="5:5" x14ac:dyDescent="0.25">
      <c r="E894" s="16"/>
    </row>
    <row r="895" spans="5:5" x14ac:dyDescent="0.25">
      <c r="E895" s="16"/>
    </row>
    <row r="896" spans="5:5" x14ac:dyDescent="0.25">
      <c r="E896" s="16"/>
    </row>
    <row r="897" spans="5:5" x14ac:dyDescent="0.25">
      <c r="E897" s="16"/>
    </row>
    <row r="898" spans="5:5" x14ac:dyDescent="0.25">
      <c r="E898" s="16"/>
    </row>
    <row r="899" spans="5:5" x14ac:dyDescent="0.25">
      <c r="E899" s="16"/>
    </row>
    <row r="900" spans="5:5" x14ac:dyDescent="0.25">
      <c r="E900" s="16"/>
    </row>
    <row r="901" spans="5:5" x14ac:dyDescent="0.25">
      <c r="E901" s="16"/>
    </row>
    <row r="902" spans="5:5" x14ac:dyDescent="0.25">
      <c r="E902" s="16"/>
    </row>
    <row r="903" spans="5:5" x14ac:dyDescent="0.25">
      <c r="E903" s="16"/>
    </row>
    <row r="904" spans="5:5" x14ac:dyDescent="0.25">
      <c r="E904" s="16"/>
    </row>
    <row r="905" spans="5:5" x14ac:dyDescent="0.25">
      <c r="E905" s="16"/>
    </row>
    <row r="906" spans="5:5" x14ac:dyDescent="0.25">
      <c r="E906" s="16"/>
    </row>
    <row r="907" spans="5:5" x14ac:dyDescent="0.25">
      <c r="E907" s="16"/>
    </row>
    <row r="908" spans="5:5" x14ac:dyDescent="0.25">
      <c r="E908" s="16"/>
    </row>
    <row r="909" spans="5:5" x14ac:dyDescent="0.25">
      <c r="E909" s="16"/>
    </row>
    <row r="910" spans="5:5" x14ac:dyDescent="0.25">
      <c r="E910" s="16"/>
    </row>
    <row r="911" spans="5:5" x14ac:dyDescent="0.25">
      <c r="E911" s="16"/>
    </row>
    <row r="912" spans="5:5" x14ac:dyDescent="0.25">
      <c r="E912" s="16"/>
    </row>
    <row r="913" spans="5:5" x14ac:dyDescent="0.25">
      <c r="E913" s="16"/>
    </row>
    <row r="914" spans="5:5" x14ac:dyDescent="0.25">
      <c r="E914" s="16"/>
    </row>
    <row r="915" spans="5:5" x14ac:dyDescent="0.25">
      <c r="E915" s="16"/>
    </row>
    <row r="916" spans="5:5" x14ac:dyDescent="0.25">
      <c r="E916" s="16"/>
    </row>
    <row r="917" spans="5:5" x14ac:dyDescent="0.25">
      <c r="E917" s="16"/>
    </row>
    <row r="918" spans="5:5" x14ac:dyDescent="0.25">
      <c r="E918" s="16"/>
    </row>
    <row r="919" spans="5:5" x14ac:dyDescent="0.25">
      <c r="E919" s="16"/>
    </row>
    <row r="920" spans="5:5" x14ac:dyDescent="0.25">
      <c r="E920" s="16"/>
    </row>
    <row r="921" spans="5:5" x14ac:dyDescent="0.25">
      <c r="E921" s="16"/>
    </row>
    <row r="922" spans="5:5" x14ac:dyDescent="0.25">
      <c r="E922" s="16"/>
    </row>
    <row r="923" spans="5:5" x14ac:dyDescent="0.25">
      <c r="E923" s="16"/>
    </row>
    <row r="924" spans="5:5" x14ac:dyDescent="0.25">
      <c r="E924" s="16"/>
    </row>
    <row r="925" spans="5:5" x14ac:dyDescent="0.25">
      <c r="E925" s="16"/>
    </row>
    <row r="926" spans="5:5" x14ac:dyDescent="0.25">
      <c r="E926" s="16"/>
    </row>
    <row r="927" spans="5:5" x14ac:dyDescent="0.25">
      <c r="E927" s="16"/>
    </row>
    <row r="928" spans="5:5" x14ac:dyDescent="0.25">
      <c r="E928" s="16"/>
    </row>
    <row r="929" spans="5:5" x14ac:dyDescent="0.25">
      <c r="E929" s="16"/>
    </row>
    <row r="930" spans="5:5" x14ac:dyDescent="0.25">
      <c r="E930" s="16"/>
    </row>
    <row r="931" spans="5:5" x14ac:dyDescent="0.25">
      <c r="E931" s="16"/>
    </row>
    <row r="932" spans="5:5" x14ac:dyDescent="0.25">
      <c r="E932" s="16"/>
    </row>
    <row r="933" spans="5:5" x14ac:dyDescent="0.25">
      <c r="E933" s="16"/>
    </row>
    <row r="934" spans="5:5" x14ac:dyDescent="0.25">
      <c r="E934" s="16"/>
    </row>
    <row r="935" spans="5:5" x14ac:dyDescent="0.25">
      <c r="E935" s="16"/>
    </row>
    <row r="936" spans="5:5" x14ac:dyDescent="0.25">
      <c r="E936" s="16"/>
    </row>
    <row r="937" spans="5:5" x14ac:dyDescent="0.25">
      <c r="E937" s="16"/>
    </row>
    <row r="938" spans="5:5" x14ac:dyDescent="0.25">
      <c r="E938" s="16"/>
    </row>
    <row r="939" spans="5:5" x14ac:dyDescent="0.25">
      <c r="E939" s="16"/>
    </row>
    <row r="940" spans="5:5" x14ac:dyDescent="0.25">
      <c r="E940" s="16"/>
    </row>
    <row r="941" spans="5:5" x14ac:dyDescent="0.25">
      <c r="E941" s="16"/>
    </row>
    <row r="942" spans="5:5" x14ac:dyDescent="0.25">
      <c r="E942" s="16"/>
    </row>
    <row r="943" spans="5:5" x14ac:dyDescent="0.25">
      <c r="E943" s="16"/>
    </row>
    <row r="944" spans="5:5" x14ac:dyDescent="0.25">
      <c r="E944" s="16"/>
    </row>
    <row r="945" spans="5:5" x14ac:dyDescent="0.25">
      <c r="E945" s="16"/>
    </row>
    <row r="946" spans="5:5" x14ac:dyDescent="0.25">
      <c r="E946" s="16"/>
    </row>
    <row r="947" spans="5:5" x14ac:dyDescent="0.25">
      <c r="E947" s="16"/>
    </row>
    <row r="948" spans="5:5" x14ac:dyDescent="0.25">
      <c r="E948" s="16"/>
    </row>
    <row r="949" spans="5:5" x14ac:dyDescent="0.25">
      <c r="E949" s="16"/>
    </row>
    <row r="950" spans="5:5" x14ac:dyDescent="0.25">
      <c r="E950" s="16"/>
    </row>
    <row r="951" spans="5:5" x14ac:dyDescent="0.25">
      <c r="E951" s="16"/>
    </row>
    <row r="952" spans="5:5" x14ac:dyDescent="0.25">
      <c r="E952" s="16"/>
    </row>
    <row r="953" spans="5:5" x14ac:dyDescent="0.25">
      <c r="E953" s="16"/>
    </row>
    <row r="954" spans="5:5" x14ac:dyDescent="0.25">
      <c r="E954" s="16"/>
    </row>
    <row r="955" spans="5:5" x14ac:dyDescent="0.25">
      <c r="E955" s="16"/>
    </row>
    <row r="956" spans="5:5" x14ac:dyDescent="0.25">
      <c r="E956" s="16"/>
    </row>
    <row r="957" spans="5:5" x14ac:dyDescent="0.25">
      <c r="E957" s="16"/>
    </row>
    <row r="958" spans="5:5" x14ac:dyDescent="0.25">
      <c r="E958" s="16"/>
    </row>
    <row r="959" spans="5:5" x14ac:dyDescent="0.25">
      <c r="E959" s="16"/>
    </row>
    <row r="960" spans="5:5" x14ac:dyDescent="0.25">
      <c r="E960" s="16"/>
    </row>
    <row r="961" spans="5:5" x14ac:dyDescent="0.25">
      <c r="E961" s="16"/>
    </row>
    <row r="962" spans="5:5" x14ac:dyDescent="0.25">
      <c r="E962" s="16"/>
    </row>
    <row r="963" spans="5:5" x14ac:dyDescent="0.25">
      <c r="E963" s="16"/>
    </row>
    <row r="964" spans="5:5" x14ac:dyDescent="0.25">
      <c r="E964" s="16"/>
    </row>
    <row r="965" spans="5:5" x14ac:dyDescent="0.25">
      <c r="E965" s="16"/>
    </row>
    <row r="966" spans="5:5" x14ac:dyDescent="0.25">
      <c r="E966" s="16"/>
    </row>
    <row r="967" spans="5:5" x14ac:dyDescent="0.25">
      <c r="E967" s="16"/>
    </row>
    <row r="968" spans="5:5" x14ac:dyDescent="0.25">
      <c r="E968" s="16"/>
    </row>
    <row r="969" spans="5:5" x14ac:dyDescent="0.25">
      <c r="E969" s="16"/>
    </row>
    <row r="970" spans="5:5" x14ac:dyDescent="0.25">
      <c r="E970" s="16"/>
    </row>
    <row r="971" spans="5:5" x14ac:dyDescent="0.25">
      <c r="E971" s="16"/>
    </row>
    <row r="972" spans="5:5" x14ac:dyDescent="0.25">
      <c r="E972" s="16"/>
    </row>
    <row r="973" spans="5:5" x14ac:dyDescent="0.25">
      <c r="E973" s="16"/>
    </row>
    <row r="974" spans="5:5" x14ac:dyDescent="0.25">
      <c r="E974" s="16"/>
    </row>
    <row r="975" spans="5:5" x14ac:dyDescent="0.25">
      <c r="E975" s="16"/>
    </row>
    <row r="976" spans="5:5" x14ac:dyDescent="0.25">
      <c r="E976" s="16"/>
    </row>
    <row r="977" spans="5:5" x14ac:dyDescent="0.25">
      <c r="E977" s="16"/>
    </row>
    <row r="978" spans="5:5" x14ac:dyDescent="0.25">
      <c r="E978" s="16"/>
    </row>
    <row r="979" spans="5:5" x14ac:dyDescent="0.25">
      <c r="E979" s="16"/>
    </row>
    <row r="980" spans="5:5" x14ac:dyDescent="0.25">
      <c r="E980" s="16"/>
    </row>
    <row r="981" spans="5:5" x14ac:dyDescent="0.25">
      <c r="E981" s="16"/>
    </row>
    <row r="982" spans="5:5" x14ac:dyDescent="0.25">
      <c r="E982" s="16"/>
    </row>
    <row r="983" spans="5:5" x14ac:dyDescent="0.25">
      <c r="E983" s="16"/>
    </row>
    <row r="984" spans="5:5" x14ac:dyDescent="0.25">
      <c r="E984" s="16"/>
    </row>
    <row r="985" spans="5:5" x14ac:dyDescent="0.25">
      <c r="E985" s="16"/>
    </row>
    <row r="986" spans="5:5" x14ac:dyDescent="0.25">
      <c r="E986" s="16"/>
    </row>
    <row r="987" spans="5:5" x14ac:dyDescent="0.25">
      <c r="E987" s="16"/>
    </row>
    <row r="988" spans="5:5" x14ac:dyDescent="0.25">
      <c r="E988" s="16"/>
    </row>
    <row r="989" spans="5:5" x14ac:dyDescent="0.25">
      <c r="E989" s="16"/>
    </row>
    <row r="990" spans="5:5" x14ac:dyDescent="0.25">
      <c r="E990" s="16"/>
    </row>
    <row r="991" spans="5:5" x14ac:dyDescent="0.25">
      <c r="E991" s="16"/>
    </row>
    <row r="992" spans="5:5" x14ac:dyDescent="0.25">
      <c r="E992" s="16"/>
    </row>
    <row r="993" spans="5:5" x14ac:dyDescent="0.25">
      <c r="E993" s="16"/>
    </row>
    <row r="994" spans="5:5" x14ac:dyDescent="0.25">
      <c r="E994" s="16"/>
    </row>
    <row r="995" spans="5:5" x14ac:dyDescent="0.25">
      <c r="E995" s="16"/>
    </row>
    <row r="996" spans="5:5" x14ac:dyDescent="0.25">
      <c r="E996" s="16"/>
    </row>
    <row r="997" spans="5:5" x14ac:dyDescent="0.25">
      <c r="E997" s="16"/>
    </row>
    <row r="998" spans="5:5" x14ac:dyDescent="0.25">
      <c r="E998" s="16"/>
    </row>
    <row r="999" spans="5:5" x14ac:dyDescent="0.25">
      <c r="E999" s="16"/>
    </row>
    <row r="1000" spans="5:5" x14ac:dyDescent="0.25">
      <c r="E1000" s="16"/>
    </row>
    <row r="1001" spans="5:5" x14ac:dyDescent="0.25">
      <c r="E1001" s="16"/>
    </row>
    <row r="1002" spans="5:5" x14ac:dyDescent="0.25">
      <c r="E1002" s="16"/>
    </row>
    <row r="1003" spans="5:5" x14ac:dyDescent="0.25">
      <c r="E1003" s="16"/>
    </row>
    <row r="1004" spans="5:5" x14ac:dyDescent="0.25">
      <c r="E1004" s="16"/>
    </row>
    <row r="1005" spans="5:5" x14ac:dyDescent="0.25">
      <c r="E1005" s="16"/>
    </row>
    <row r="1006" spans="5:5" x14ac:dyDescent="0.25">
      <c r="E1006" s="16"/>
    </row>
    <row r="1007" spans="5:5" x14ac:dyDescent="0.25">
      <c r="E1007" s="16"/>
    </row>
    <row r="1008" spans="5:5" x14ac:dyDescent="0.25">
      <c r="E1008" s="16"/>
    </row>
    <row r="1009" spans="5:5" x14ac:dyDescent="0.25">
      <c r="E1009" s="16"/>
    </row>
    <row r="1010" spans="5:5" x14ac:dyDescent="0.25">
      <c r="E1010" s="16"/>
    </row>
    <row r="1011" spans="5:5" x14ac:dyDescent="0.25">
      <c r="E1011" s="16"/>
    </row>
    <row r="1012" spans="5:5" x14ac:dyDescent="0.25">
      <c r="E1012" s="16"/>
    </row>
    <row r="1013" spans="5:5" x14ac:dyDescent="0.25">
      <c r="E1013" s="16"/>
    </row>
    <row r="1014" spans="5:5" x14ac:dyDescent="0.25">
      <c r="E1014" s="16"/>
    </row>
    <row r="1015" spans="5:5" x14ac:dyDescent="0.25">
      <c r="E1015" s="16"/>
    </row>
    <row r="1016" spans="5:5" x14ac:dyDescent="0.25">
      <c r="E1016" s="16"/>
    </row>
    <row r="1017" spans="5:5" x14ac:dyDescent="0.25">
      <c r="E1017" s="16"/>
    </row>
    <row r="1018" spans="5:5" x14ac:dyDescent="0.25">
      <c r="E1018" s="16"/>
    </row>
    <row r="1019" spans="5:5" x14ac:dyDescent="0.25">
      <c r="E1019" s="16"/>
    </row>
    <row r="1020" spans="5:5" x14ac:dyDescent="0.25">
      <c r="E1020" s="16"/>
    </row>
    <row r="1021" spans="5:5" x14ac:dyDescent="0.25">
      <c r="E1021" s="16"/>
    </row>
    <row r="1022" spans="5:5" x14ac:dyDescent="0.25">
      <c r="E1022" s="16"/>
    </row>
    <row r="1023" spans="5:5" x14ac:dyDescent="0.25">
      <c r="E1023" s="16"/>
    </row>
    <row r="1024" spans="5:5" x14ac:dyDescent="0.25">
      <c r="E1024" s="16"/>
    </row>
    <row r="1025" spans="5:5" x14ac:dyDescent="0.25">
      <c r="E1025" s="16"/>
    </row>
    <row r="1026" spans="5:5" x14ac:dyDescent="0.25">
      <c r="E1026" s="16"/>
    </row>
    <row r="1027" spans="5:5" x14ac:dyDescent="0.25">
      <c r="E1027" s="16"/>
    </row>
    <row r="1028" spans="5:5" x14ac:dyDescent="0.25">
      <c r="E1028" s="16"/>
    </row>
    <row r="1029" spans="5:5" x14ac:dyDescent="0.25">
      <c r="E1029" s="16"/>
    </row>
    <row r="1030" spans="5:5" x14ac:dyDescent="0.25">
      <c r="E1030" s="16"/>
    </row>
    <row r="1031" spans="5:5" x14ac:dyDescent="0.25">
      <c r="E1031" s="16"/>
    </row>
    <row r="1032" spans="5:5" x14ac:dyDescent="0.25">
      <c r="E1032" s="16"/>
    </row>
    <row r="1033" spans="5:5" x14ac:dyDescent="0.25">
      <c r="E1033" s="16"/>
    </row>
    <row r="1034" spans="5:5" x14ac:dyDescent="0.25">
      <c r="E1034" s="16"/>
    </row>
    <row r="1035" spans="5:5" x14ac:dyDescent="0.25">
      <c r="E1035" s="16"/>
    </row>
    <row r="1036" spans="5:5" x14ac:dyDescent="0.25">
      <c r="E1036" s="16"/>
    </row>
    <row r="1037" spans="5:5" x14ac:dyDescent="0.25">
      <c r="E1037" s="16"/>
    </row>
    <row r="1038" spans="5:5" x14ac:dyDescent="0.25">
      <c r="E1038" s="16"/>
    </row>
    <row r="1039" spans="5:5" x14ac:dyDescent="0.25">
      <c r="E1039" s="16"/>
    </row>
    <row r="1040" spans="5:5" x14ac:dyDescent="0.25">
      <c r="E1040" s="16"/>
    </row>
    <row r="1041" spans="5:5" x14ac:dyDescent="0.25">
      <c r="E1041" s="16"/>
    </row>
    <row r="1042" spans="5:5" x14ac:dyDescent="0.25">
      <c r="E1042" s="16"/>
    </row>
    <row r="1043" spans="5:5" x14ac:dyDescent="0.25">
      <c r="E1043" s="16"/>
    </row>
    <row r="1044" spans="5:5" x14ac:dyDescent="0.25">
      <c r="E1044" s="16"/>
    </row>
    <row r="1045" spans="5:5" x14ac:dyDescent="0.25">
      <c r="E1045" s="16"/>
    </row>
    <row r="1046" spans="5:5" x14ac:dyDescent="0.25">
      <c r="E1046" s="16"/>
    </row>
    <row r="1047" spans="5:5" x14ac:dyDescent="0.25">
      <c r="E1047" s="16"/>
    </row>
    <row r="1048" spans="5:5" x14ac:dyDescent="0.25">
      <c r="E1048" s="16"/>
    </row>
    <row r="1049" spans="5:5" x14ac:dyDescent="0.25">
      <c r="E1049" s="16"/>
    </row>
    <row r="1050" spans="5:5" x14ac:dyDescent="0.25">
      <c r="E1050" s="16"/>
    </row>
    <row r="1051" spans="5:5" x14ac:dyDescent="0.25">
      <c r="E1051" s="16"/>
    </row>
    <row r="1052" spans="5:5" x14ac:dyDescent="0.25">
      <c r="E1052" s="16"/>
    </row>
    <row r="1053" spans="5:5" x14ac:dyDescent="0.25">
      <c r="E1053" s="16"/>
    </row>
    <row r="1054" spans="5:5" x14ac:dyDescent="0.25">
      <c r="E1054" s="16"/>
    </row>
    <row r="1055" spans="5:5" x14ac:dyDescent="0.25">
      <c r="E1055" s="16"/>
    </row>
    <row r="1056" spans="5:5" x14ac:dyDescent="0.25">
      <c r="E1056" s="16"/>
    </row>
    <row r="1057" spans="5:5" x14ac:dyDescent="0.25">
      <c r="E1057" s="16"/>
    </row>
    <row r="1058" spans="5:5" x14ac:dyDescent="0.25">
      <c r="E1058" s="16"/>
    </row>
    <row r="1059" spans="5:5" x14ac:dyDescent="0.25">
      <c r="E1059" s="16"/>
    </row>
    <row r="1060" spans="5:5" x14ac:dyDescent="0.25">
      <c r="E1060" s="16"/>
    </row>
    <row r="1061" spans="5:5" x14ac:dyDescent="0.25">
      <c r="E1061" s="16"/>
    </row>
    <row r="1062" spans="5:5" x14ac:dyDescent="0.25">
      <c r="E1062" s="16"/>
    </row>
    <row r="1063" spans="5:5" x14ac:dyDescent="0.25">
      <c r="E1063" s="16"/>
    </row>
    <row r="1064" spans="5:5" x14ac:dyDescent="0.25">
      <c r="E1064" s="16"/>
    </row>
    <row r="1065" spans="5:5" x14ac:dyDescent="0.25">
      <c r="E1065" s="16"/>
    </row>
    <row r="1066" spans="5:5" x14ac:dyDescent="0.25">
      <c r="E1066" s="16"/>
    </row>
    <row r="1067" spans="5:5" x14ac:dyDescent="0.25">
      <c r="E1067" s="16"/>
    </row>
    <row r="1068" spans="5:5" x14ac:dyDescent="0.25">
      <c r="E1068" s="16"/>
    </row>
    <row r="1069" spans="5:5" x14ac:dyDescent="0.25">
      <c r="E1069" s="16"/>
    </row>
    <row r="1070" spans="5:5" x14ac:dyDescent="0.25">
      <c r="E1070" s="16"/>
    </row>
    <row r="1071" spans="5:5" x14ac:dyDescent="0.25">
      <c r="E1071" s="16"/>
    </row>
    <row r="1072" spans="5:5" x14ac:dyDescent="0.25">
      <c r="E1072" s="16"/>
    </row>
    <row r="1073" spans="5:5" x14ac:dyDescent="0.25">
      <c r="E1073" s="16"/>
    </row>
    <row r="1074" spans="5:5" x14ac:dyDescent="0.25">
      <c r="E1074" s="16"/>
    </row>
    <row r="1075" spans="5:5" x14ac:dyDescent="0.25">
      <c r="E1075" s="16"/>
    </row>
    <row r="1076" spans="5:5" x14ac:dyDescent="0.25">
      <c r="E1076" s="16"/>
    </row>
    <row r="1077" spans="5:5" x14ac:dyDescent="0.25">
      <c r="E1077" s="16"/>
    </row>
    <row r="1078" spans="5:5" x14ac:dyDescent="0.25">
      <c r="E1078" s="16"/>
    </row>
    <row r="1079" spans="5:5" x14ac:dyDescent="0.25">
      <c r="E1079" s="16"/>
    </row>
    <row r="1080" spans="5:5" x14ac:dyDescent="0.25">
      <c r="E1080" s="16"/>
    </row>
    <row r="1081" spans="5:5" x14ac:dyDescent="0.25">
      <c r="E1081" s="16"/>
    </row>
    <row r="1082" spans="5:5" x14ac:dyDescent="0.25">
      <c r="E1082" s="16"/>
    </row>
    <row r="1083" spans="5:5" x14ac:dyDescent="0.25">
      <c r="E1083" s="16"/>
    </row>
    <row r="1084" spans="5:5" x14ac:dyDescent="0.25">
      <c r="E1084" s="16"/>
    </row>
    <row r="1085" spans="5:5" x14ac:dyDescent="0.25">
      <c r="E1085" s="16"/>
    </row>
    <row r="1086" spans="5:5" x14ac:dyDescent="0.25">
      <c r="E1086" s="16"/>
    </row>
    <row r="1087" spans="5:5" x14ac:dyDescent="0.25">
      <c r="E1087" s="16"/>
    </row>
    <row r="1088" spans="5:5" x14ac:dyDescent="0.25">
      <c r="E1088" s="16"/>
    </row>
    <row r="1089" spans="5:5" x14ac:dyDescent="0.25">
      <c r="E1089" s="16"/>
    </row>
    <row r="1090" spans="5:5" x14ac:dyDescent="0.25">
      <c r="E1090" s="16"/>
    </row>
    <row r="1091" spans="5:5" x14ac:dyDescent="0.25">
      <c r="E1091" s="16"/>
    </row>
    <row r="1092" spans="5:5" x14ac:dyDescent="0.25">
      <c r="E1092" s="16"/>
    </row>
    <row r="1093" spans="5:5" x14ac:dyDescent="0.25">
      <c r="E1093" s="16"/>
    </row>
    <row r="1094" spans="5:5" x14ac:dyDescent="0.25">
      <c r="E1094" s="16"/>
    </row>
    <row r="1095" spans="5:5" x14ac:dyDescent="0.25">
      <c r="E1095" s="16"/>
    </row>
    <row r="1096" spans="5:5" x14ac:dyDescent="0.25">
      <c r="E1096" s="16"/>
    </row>
    <row r="1097" spans="5:5" x14ac:dyDescent="0.25">
      <c r="E1097" s="16"/>
    </row>
    <row r="1098" spans="5:5" x14ac:dyDescent="0.25">
      <c r="E1098" s="16"/>
    </row>
    <row r="1099" spans="5:5" x14ac:dyDescent="0.25">
      <c r="E1099" s="16"/>
    </row>
    <row r="1100" spans="5:5" x14ac:dyDescent="0.25">
      <c r="E1100" s="16"/>
    </row>
    <row r="1101" spans="5:5" x14ac:dyDescent="0.25">
      <c r="E1101" s="16"/>
    </row>
    <row r="1102" spans="5:5" x14ac:dyDescent="0.25">
      <c r="E1102" s="16"/>
    </row>
    <row r="1103" spans="5:5" x14ac:dyDescent="0.25">
      <c r="E1103" s="16"/>
    </row>
    <row r="1104" spans="5:5" x14ac:dyDescent="0.25">
      <c r="E1104" s="16"/>
    </row>
    <row r="1105" spans="5:5" x14ac:dyDescent="0.25">
      <c r="E1105" s="16"/>
    </row>
    <row r="1106" spans="5:5" x14ac:dyDescent="0.25">
      <c r="E1106" s="16"/>
    </row>
    <row r="1107" spans="5:5" x14ac:dyDescent="0.25">
      <c r="E1107" s="16"/>
    </row>
    <row r="1108" spans="5:5" x14ac:dyDescent="0.25">
      <c r="E1108" s="16"/>
    </row>
    <row r="1109" spans="5:5" x14ac:dyDescent="0.25">
      <c r="E1109" s="16"/>
    </row>
    <row r="1110" spans="5:5" x14ac:dyDescent="0.25">
      <c r="E1110" s="16"/>
    </row>
    <row r="1111" spans="5:5" x14ac:dyDescent="0.25">
      <c r="E1111" s="16"/>
    </row>
    <row r="1112" spans="5:5" x14ac:dyDescent="0.25">
      <c r="E1112" s="16"/>
    </row>
    <row r="1113" spans="5:5" x14ac:dyDescent="0.25">
      <c r="E1113" s="16"/>
    </row>
    <row r="1114" spans="5:5" x14ac:dyDescent="0.25">
      <c r="E1114" s="16"/>
    </row>
    <row r="1115" spans="5:5" x14ac:dyDescent="0.25">
      <c r="E1115" s="16"/>
    </row>
    <row r="1116" spans="5:5" x14ac:dyDescent="0.25">
      <c r="E1116" s="16"/>
    </row>
    <row r="1117" spans="5:5" x14ac:dyDescent="0.25">
      <c r="E1117" s="16"/>
    </row>
    <row r="1118" spans="5:5" x14ac:dyDescent="0.25">
      <c r="E1118" s="16"/>
    </row>
    <row r="1119" spans="5:5" x14ac:dyDescent="0.25">
      <c r="E1119" s="16"/>
    </row>
    <row r="1120" spans="5:5" x14ac:dyDescent="0.25">
      <c r="E1120" s="16"/>
    </row>
    <row r="1121" spans="5:5" x14ac:dyDescent="0.25">
      <c r="E1121" s="16"/>
    </row>
    <row r="1122" spans="5:5" x14ac:dyDescent="0.25">
      <c r="E1122" s="16"/>
    </row>
    <row r="1123" spans="5:5" x14ac:dyDescent="0.25">
      <c r="E1123" s="16"/>
    </row>
    <row r="1124" spans="5:5" x14ac:dyDescent="0.25">
      <c r="E1124" s="16"/>
    </row>
    <row r="1125" spans="5:5" x14ac:dyDescent="0.25">
      <c r="E1125" s="16"/>
    </row>
    <row r="1126" spans="5:5" x14ac:dyDescent="0.25">
      <c r="E1126" s="16"/>
    </row>
    <row r="1127" spans="5:5" x14ac:dyDescent="0.25">
      <c r="E1127" s="16"/>
    </row>
    <row r="1128" spans="5:5" x14ac:dyDescent="0.25">
      <c r="E1128" s="16"/>
    </row>
    <row r="1129" spans="5:5" x14ac:dyDescent="0.25">
      <c r="E1129" s="16"/>
    </row>
    <row r="1130" spans="5:5" x14ac:dyDescent="0.25">
      <c r="E1130" s="16"/>
    </row>
    <row r="1131" spans="5:5" x14ac:dyDescent="0.25">
      <c r="E1131" s="16"/>
    </row>
    <row r="1132" spans="5:5" x14ac:dyDescent="0.25">
      <c r="E1132" s="16"/>
    </row>
    <row r="1133" spans="5:5" x14ac:dyDescent="0.25">
      <c r="E1133" s="16"/>
    </row>
    <row r="1134" spans="5:5" x14ac:dyDescent="0.25">
      <c r="E1134" s="16"/>
    </row>
    <row r="1135" spans="5:5" x14ac:dyDescent="0.25">
      <c r="E1135" s="16"/>
    </row>
    <row r="1136" spans="5:5" x14ac:dyDescent="0.25">
      <c r="E1136" s="16"/>
    </row>
    <row r="1137" spans="5:5" x14ac:dyDescent="0.25">
      <c r="E1137" s="16"/>
    </row>
    <row r="1138" spans="5:5" x14ac:dyDescent="0.25">
      <c r="E1138" s="16"/>
    </row>
    <row r="1139" spans="5:5" x14ac:dyDescent="0.25">
      <c r="E1139" s="16"/>
    </row>
    <row r="1140" spans="5:5" x14ac:dyDescent="0.25">
      <c r="E1140" s="16"/>
    </row>
    <row r="1141" spans="5:5" x14ac:dyDescent="0.25">
      <c r="E1141" s="16"/>
    </row>
    <row r="1142" spans="5:5" x14ac:dyDescent="0.25">
      <c r="E1142" s="16"/>
    </row>
    <row r="1143" spans="5:5" x14ac:dyDescent="0.25">
      <c r="E1143" s="16"/>
    </row>
    <row r="1144" spans="5:5" x14ac:dyDescent="0.25">
      <c r="E1144" s="16"/>
    </row>
    <row r="1145" spans="5:5" x14ac:dyDescent="0.25">
      <c r="E1145" s="16"/>
    </row>
    <row r="1146" spans="5:5" x14ac:dyDescent="0.25">
      <c r="E1146" s="16"/>
    </row>
    <row r="1147" spans="5:5" x14ac:dyDescent="0.25">
      <c r="E1147" s="16"/>
    </row>
    <row r="1148" spans="5:5" x14ac:dyDescent="0.25">
      <c r="E1148" s="16"/>
    </row>
    <row r="1149" spans="5:5" x14ac:dyDescent="0.25">
      <c r="E1149" s="16"/>
    </row>
    <row r="1150" spans="5:5" x14ac:dyDescent="0.25">
      <c r="E1150" s="16"/>
    </row>
    <row r="1151" spans="5:5" x14ac:dyDescent="0.25">
      <c r="E1151" s="16"/>
    </row>
    <row r="1152" spans="5:5" x14ac:dyDescent="0.25">
      <c r="E1152" s="16"/>
    </row>
    <row r="1153" spans="5:5" x14ac:dyDescent="0.25">
      <c r="E1153" s="16"/>
    </row>
    <row r="1154" spans="5:5" x14ac:dyDescent="0.25">
      <c r="E1154" s="16"/>
    </row>
    <row r="1155" spans="5:5" x14ac:dyDescent="0.25">
      <c r="E1155" s="16"/>
    </row>
    <row r="1156" spans="5:5" x14ac:dyDescent="0.25">
      <c r="E1156" s="16"/>
    </row>
    <row r="1157" spans="5:5" x14ac:dyDescent="0.25">
      <c r="E1157" s="16"/>
    </row>
    <row r="1158" spans="5:5" x14ac:dyDescent="0.25">
      <c r="E1158" s="16"/>
    </row>
    <row r="1159" spans="5:5" x14ac:dyDescent="0.25">
      <c r="E1159" s="16"/>
    </row>
    <row r="1160" spans="5:5" x14ac:dyDescent="0.25">
      <c r="E1160" s="16"/>
    </row>
    <row r="1161" spans="5:5" x14ac:dyDescent="0.25">
      <c r="E1161" s="16"/>
    </row>
    <row r="1162" spans="5:5" x14ac:dyDescent="0.25">
      <c r="E1162" s="16"/>
    </row>
    <row r="1163" spans="5:5" x14ac:dyDescent="0.25">
      <c r="E1163" s="16"/>
    </row>
    <row r="1164" spans="5:5" x14ac:dyDescent="0.25">
      <c r="E1164" s="16"/>
    </row>
    <row r="1165" spans="5:5" x14ac:dyDescent="0.25">
      <c r="E1165" s="16"/>
    </row>
    <row r="1166" spans="5:5" x14ac:dyDescent="0.25">
      <c r="E1166" s="16"/>
    </row>
    <row r="1167" spans="5:5" x14ac:dyDescent="0.25">
      <c r="E1167" s="16"/>
    </row>
    <row r="1168" spans="5:5" x14ac:dyDescent="0.25">
      <c r="E1168" s="16"/>
    </row>
    <row r="1169" spans="5:5" x14ac:dyDescent="0.25">
      <c r="E1169" s="16"/>
    </row>
    <row r="1170" spans="5:5" x14ac:dyDescent="0.25">
      <c r="E1170" s="16"/>
    </row>
    <row r="1171" spans="5:5" x14ac:dyDescent="0.25">
      <c r="E1171" s="16"/>
    </row>
    <row r="1172" spans="5:5" x14ac:dyDescent="0.25">
      <c r="E1172" s="16"/>
    </row>
    <row r="1173" spans="5:5" x14ac:dyDescent="0.25">
      <c r="E1173" s="16"/>
    </row>
    <row r="1174" spans="5:5" x14ac:dyDescent="0.25">
      <c r="E1174" s="16"/>
    </row>
    <row r="1175" spans="5:5" x14ac:dyDescent="0.25">
      <c r="E1175" s="16"/>
    </row>
    <row r="1176" spans="5:5" x14ac:dyDescent="0.25">
      <c r="E1176" s="16"/>
    </row>
    <row r="1177" spans="5:5" x14ac:dyDescent="0.25">
      <c r="E1177" s="16"/>
    </row>
    <row r="1178" spans="5:5" x14ac:dyDescent="0.25">
      <c r="E1178" s="16"/>
    </row>
    <row r="1179" spans="5:5" x14ac:dyDescent="0.25">
      <c r="E1179" s="16"/>
    </row>
    <row r="1180" spans="5:5" x14ac:dyDescent="0.25">
      <c r="E1180" s="16"/>
    </row>
    <row r="1181" spans="5:5" x14ac:dyDescent="0.25">
      <c r="E1181" s="16"/>
    </row>
    <row r="1182" spans="5:5" x14ac:dyDescent="0.25">
      <c r="E1182" s="16"/>
    </row>
    <row r="1183" spans="5:5" x14ac:dyDescent="0.25">
      <c r="E1183" s="16"/>
    </row>
    <row r="1184" spans="5:5" x14ac:dyDescent="0.25">
      <c r="E1184" s="16"/>
    </row>
    <row r="1185" spans="5:5" x14ac:dyDescent="0.25">
      <c r="E1185" s="16"/>
    </row>
    <row r="1186" spans="5:5" x14ac:dyDescent="0.25">
      <c r="E1186" s="16"/>
    </row>
    <row r="1187" spans="5:5" x14ac:dyDescent="0.25">
      <c r="E1187" s="16"/>
    </row>
    <row r="1188" spans="5:5" x14ac:dyDescent="0.25">
      <c r="E1188" s="16"/>
    </row>
    <row r="1189" spans="5:5" x14ac:dyDescent="0.25">
      <c r="E1189" s="16"/>
    </row>
    <row r="1190" spans="5:5" x14ac:dyDescent="0.25">
      <c r="E1190" s="16"/>
    </row>
    <row r="1191" spans="5:5" x14ac:dyDescent="0.25">
      <c r="E1191" s="16"/>
    </row>
    <row r="1192" spans="5:5" x14ac:dyDescent="0.25">
      <c r="E1192" s="16"/>
    </row>
    <row r="1193" spans="5:5" x14ac:dyDescent="0.25">
      <c r="E1193" s="16"/>
    </row>
    <row r="1194" spans="5:5" x14ac:dyDescent="0.25">
      <c r="E1194" s="16"/>
    </row>
    <row r="1195" spans="5:5" x14ac:dyDescent="0.25">
      <c r="E1195" s="16"/>
    </row>
    <row r="1196" spans="5:5" x14ac:dyDescent="0.25">
      <c r="E1196" s="16"/>
    </row>
    <row r="1197" spans="5:5" x14ac:dyDescent="0.25">
      <c r="E1197" s="16"/>
    </row>
    <row r="1198" spans="5:5" x14ac:dyDescent="0.25">
      <c r="E1198" s="16"/>
    </row>
    <row r="1199" spans="5:5" x14ac:dyDescent="0.25">
      <c r="E1199" s="16"/>
    </row>
    <row r="1200" spans="5:5" x14ac:dyDescent="0.25">
      <c r="E1200" s="16"/>
    </row>
    <row r="1201" spans="5:5" x14ac:dyDescent="0.25">
      <c r="E1201" s="16"/>
    </row>
    <row r="1202" spans="5:5" x14ac:dyDescent="0.25">
      <c r="E1202" s="16"/>
    </row>
    <row r="1203" spans="5:5" x14ac:dyDescent="0.25">
      <c r="E1203" s="16"/>
    </row>
    <row r="1204" spans="5:5" x14ac:dyDescent="0.25">
      <c r="E1204" s="16"/>
    </row>
    <row r="1205" spans="5:5" x14ac:dyDescent="0.25">
      <c r="E1205" s="16"/>
    </row>
    <row r="1206" spans="5:5" x14ac:dyDescent="0.25">
      <c r="E1206" s="16"/>
    </row>
    <row r="1207" spans="5:5" x14ac:dyDescent="0.25">
      <c r="E1207" s="16"/>
    </row>
    <row r="1208" spans="5:5" x14ac:dyDescent="0.25">
      <c r="E1208" s="16"/>
    </row>
    <row r="1209" spans="5:5" x14ac:dyDescent="0.25">
      <c r="E1209" s="16"/>
    </row>
    <row r="1210" spans="5:5" x14ac:dyDescent="0.25">
      <c r="E1210" s="16"/>
    </row>
    <row r="1211" spans="5:5" x14ac:dyDescent="0.25">
      <c r="E1211" s="16"/>
    </row>
    <row r="1212" spans="5:5" x14ac:dyDescent="0.25">
      <c r="E1212" s="16"/>
    </row>
    <row r="1213" spans="5:5" x14ac:dyDescent="0.25">
      <c r="E1213" s="16"/>
    </row>
    <row r="1214" spans="5:5" x14ac:dyDescent="0.25">
      <c r="E1214" s="16"/>
    </row>
    <row r="1215" spans="5:5" x14ac:dyDescent="0.25">
      <c r="E1215" s="16"/>
    </row>
    <row r="1216" spans="5:5" x14ac:dyDescent="0.25">
      <c r="E1216" s="16"/>
    </row>
    <row r="1217" spans="5:5" x14ac:dyDescent="0.25">
      <c r="E1217" s="16"/>
    </row>
    <row r="1218" spans="5:5" x14ac:dyDescent="0.25">
      <c r="E1218" s="16"/>
    </row>
    <row r="1219" spans="5:5" x14ac:dyDescent="0.25">
      <c r="E1219" s="16"/>
    </row>
    <row r="1220" spans="5:5" x14ac:dyDescent="0.25">
      <c r="E1220" s="16"/>
    </row>
    <row r="1221" spans="5:5" x14ac:dyDescent="0.25">
      <c r="E1221" s="16"/>
    </row>
    <row r="1222" spans="5:5" x14ac:dyDescent="0.25">
      <c r="E1222" s="16"/>
    </row>
    <row r="1223" spans="5:5" x14ac:dyDescent="0.25">
      <c r="E1223" s="16"/>
    </row>
    <row r="1224" spans="5:5" x14ac:dyDescent="0.25">
      <c r="E1224" s="16"/>
    </row>
    <row r="1225" spans="5:5" x14ac:dyDescent="0.25">
      <c r="E1225" s="16"/>
    </row>
    <row r="1226" spans="5:5" x14ac:dyDescent="0.25">
      <c r="E1226" s="16"/>
    </row>
    <row r="1227" spans="5:5" x14ac:dyDescent="0.25">
      <c r="E1227" s="16"/>
    </row>
    <row r="1228" spans="5:5" x14ac:dyDescent="0.25">
      <c r="E1228" s="16"/>
    </row>
    <row r="1229" spans="5:5" x14ac:dyDescent="0.25">
      <c r="E1229" s="16"/>
    </row>
    <row r="1230" spans="5:5" x14ac:dyDescent="0.25">
      <c r="E1230" s="16"/>
    </row>
    <row r="1231" spans="5:5" x14ac:dyDescent="0.25">
      <c r="E1231" s="16"/>
    </row>
    <row r="1232" spans="5:5" x14ac:dyDescent="0.25">
      <c r="E1232" s="16"/>
    </row>
    <row r="1233" spans="5:5" x14ac:dyDescent="0.25">
      <c r="E1233" s="16"/>
    </row>
    <row r="1234" spans="5:5" x14ac:dyDescent="0.25">
      <c r="E1234" s="16"/>
    </row>
    <row r="1235" spans="5:5" x14ac:dyDescent="0.25">
      <c r="E1235" s="16"/>
    </row>
    <row r="1236" spans="5:5" x14ac:dyDescent="0.25">
      <c r="E1236" s="16"/>
    </row>
    <row r="1237" spans="5:5" x14ac:dyDescent="0.25">
      <c r="E1237" s="16"/>
    </row>
    <row r="1238" spans="5:5" x14ac:dyDescent="0.25">
      <c r="E1238" s="16"/>
    </row>
    <row r="1239" spans="5:5" x14ac:dyDescent="0.25">
      <c r="E1239" s="16"/>
    </row>
    <row r="1240" spans="5:5" x14ac:dyDescent="0.25">
      <c r="E1240" s="16"/>
    </row>
    <row r="1241" spans="5:5" x14ac:dyDescent="0.25">
      <c r="E1241" s="16"/>
    </row>
    <row r="1242" spans="5:5" x14ac:dyDescent="0.25">
      <c r="E1242" s="16"/>
    </row>
    <row r="1243" spans="5:5" x14ac:dyDescent="0.25">
      <c r="E1243" s="16"/>
    </row>
    <row r="1244" spans="5:5" x14ac:dyDescent="0.25">
      <c r="E1244" s="16"/>
    </row>
    <row r="1245" spans="5:5" x14ac:dyDescent="0.25">
      <c r="E1245" s="16"/>
    </row>
    <row r="1246" spans="5:5" x14ac:dyDescent="0.25">
      <c r="E1246" s="16"/>
    </row>
    <row r="1247" spans="5:5" x14ac:dyDescent="0.25">
      <c r="E1247" s="16"/>
    </row>
    <row r="1248" spans="5:5" x14ac:dyDescent="0.25">
      <c r="E1248" s="16"/>
    </row>
    <row r="1249" spans="5:5" x14ac:dyDescent="0.25">
      <c r="E1249" s="16"/>
    </row>
    <row r="1250" spans="5:5" x14ac:dyDescent="0.25">
      <c r="E1250" s="16"/>
    </row>
    <row r="1251" spans="5:5" x14ac:dyDescent="0.25">
      <c r="E1251" s="16"/>
    </row>
    <row r="1252" spans="5:5" x14ac:dyDescent="0.25">
      <c r="E1252" s="16"/>
    </row>
    <row r="1253" spans="5:5" x14ac:dyDescent="0.25">
      <c r="E1253" s="16"/>
    </row>
    <row r="1254" spans="5:5" x14ac:dyDescent="0.25">
      <c r="E1254" s="16"/>
    </row>
    <row r="1255" spans="5:5" x14ac:dyDescent="0.25">
      <c r="E1255" s="16"/>
    </row>
    <row r="1256" spans="5:5" x14ac:dyDescent="0.25">
      <c r="E1256" s="16"/>
    </row>
    <row r="1257" spans="5:5" x14ac:dyDescent="0.25">
      <c r="E1257" s="16"/>
    </row>
    <row r="1258" spans="5:5" x14ac:dyDescent="0.25">
      <c r="E1258" s="16"/>
    </row>
    <row r="1259" spans="5:5" x14ac:dyDescent="0.25">
      <c r="E1259" s="16"/>
    </row>
    <row r="1260" spans="5:5" x14ac:dyDescent="0.25">
      <c r="E1260" s="16"/>
    </row>
    <row r="1261" spans="5:5" x14ac:dyDescent="0.25">
      <c r="E1261" s="16"/>
    </row>
    <row r="1262" spans="5:5" x14ac:dyDescent="0.25">
      <c r="E1262" s="16"/>
    </row>
    <row r="1263" spans="5:5" x14ac:dyDescent="0.25">
      <c r="E1263" s="16"/>
    </row>
    <row r="1264" spans="5:5" x14ac:dyDescent="0.25">
      <c r="E1264" s="16"/>
    </row>
    <row r="1265" spans="5:5" x14ac:dyDescent="0.25">
      <c r="E1265" s="16"/>
    </row>
    <row r="1266" spans="5:5" x14ac:dyDescent="0.25">
      <c r="E1266" s="16"/>
    </row>
    <row r="1267" spans="5:5" x14ac:dyDescent="0.25">
      <c r="E1267" s="16"/>
    </row>
    <row r="1268" spans="5:5" x14ac:dyDescent="0.25">
      <c r="E1268" s="16"/>
    </row>
    <row r="1269" spans="5:5" x14ac:dyDescent="0.25">
      <c r="E1269" s="16"/>
    </row>
    <row r="1270" spans="5:5" x14ac:dyDescent="0.25">
      <c r="E1270" s="16"/>
    </row>
    <row r="1271" spans="5:5" x14ac:dyDescent="0.25">
      <c r="E1271" s="16"/>
    </row>
    <row r="1272" spans="5:5" x14ac:dyDescent="0.25">
      <c r="E1272" s="16"/>
    </row>
    <row r="1273" spans="5:5" x14ac:dyDescent="0.25">
      <c r="E1273" s="16"/>
    </row>
    <row r="1274" spans="5:5" x14ac:dyDescent="0.25">
      <c r="E1274" s="16"/>
    </row>
    <row r="1275" spans="5:5" x14ac:dyDescent="0.25">
      <c r="E1275" s="16"/>
    </row>
    <row r="1276" spans="5:5" x14ac:dyDescent="0.25">
      <c r="E1276" s="16"/>
    </row>
    <row r="1277" spans="5:5" x14ac:dyDescent="0.25">
      <c r="E1277" s="16"/>
    </row>
    <row r="1278" spans="5:5" x14ac:dyDescent="0.25">
      <c r="E1278" s="16"/>
    </row>
    <row r="1279" spans="5:5" x14ac:dyDescent="0.25">
      <c r="E1279" s="16"/>
    </row>
    <row r="1280" spans="5:5" x14ac:dyDescent="0.25">
      <c r="E1280" s="16"/>
    </row>
    <row r="1281" spans="5:5" x14ac:dyDescent="0.25">
      <c r="E1281" s="16"/>
    </row>
    <row r="1282" spans="5:5" x14ac:dyDescent="0.25">
      <c r="E1282" s="16"/>
    </row>
    <row r="1283" spans="5:5" x14ac:dyDescent="0.25">
      <c r="E1283" s="16"/>
    </row>
    <row r="1284" spans="5:5" x14ac:dyDescent="0.25">
      <c r="E1284" s="16"/>
    </row>
    <row r="1285" spans="5:5" x14ac:dyDescent="0.25">
      <c r="E1285" s="16"/>
    </row>
    <row r="1286" spans="5:5" x14ac:dyDescent="0.25">
      <c r="E1286" s="16"/>
    </row>
    <row r="1287" spans="5:5" x14ac:dyDescent="0.25">
      <c r="E1287" s="16"/>
    </row>
    <row r="1288" spans="5:5" x14ac:dyDescent="0.25">
      <c r="E1288" s="16"/>
    </row>
    <row r="1289" spans="5:5" x14ac:dyDescent="0.25">
      <c r="E1289" s="16"/>
    </row>
    <row r="1290" spans="5:5" x14ac:dyDescent="0.25">
      <c r="E1290" s="16"/>
    </row>
    <row r="1291" spans="5:5" x14ac:dyDescent="0.25">
      <c r="E1291" s="16"/>
    </row>
    <row r="1292" spans="5:5" x14ac:dyDescent="0.25">
      <c r="E1292" s="16"/>
    </row>
    <row r="1293" spans="5:5" x14ac:dyDescent="0.25">
      <c r="E1293" s="16"/>
    </row>
    <row r="1294" spans="5:5" x14ac:dyDescent="0.25">
      <c r="E1294" s="16"/>
    </row>
    <row r="1295" spans="5:5" x14ac:dyDescent="0.25">
      <c r="E1295" s="16"/>
    </row>
    <row r="1296" spans="5:5" x14ac:dyDescent="0.25">
      <c r="E1296" s="16"/>
    </row>
    <row r="1297" spans="5:5" x14ac:dyDescent="0.25">
      <c r="E1297" s="16"/>
    </row>
    <row r="1298" spans="5:5" x14ac:dyDescent="0.25">
      <c r="E1298" s="16"/>
    </row>
    <row r="1299" spans="5:5" x14ac:dyDescent="0.25">
      <c r="E1299" s="16"/>
    </row>
    <row r="1300" spans="5:5" x14ac:dyDescent="0.25">
      <c r="E1300" s="16"/>
    </row>
    <row r="1301" spans="5:5" x14ac:dyDescent="0.25">
      <c r="E1301" s="16"/>
    </row>
    <row r="1302" spans="5:5" x14ac:dyDescent="0.25">
      <c r="E1302" s="16"/>
    </row>
    <row r="1303" spans="5:5" x14ac:dyDescent="0.25">
      <c r="E1303" s="16"/>
    </row>
    <row r="1304" spans="5:5" x14ac:dyDescent="0.25">
      <c r="E1304" s="16"/>
    </row>
    <row r="1305" spans="5:5" x14ac:dyDescent="0.25">
      <c r="E1305" s="16"/>
    </row>
    <row r="1306" spans="5:5" x14ac:dyDescent="0.25">
      <c r="E1306" s="16"/>
    </row>
    <row r="1307" spans="5:5" x14ac:dyDescent="0.25">
      <c r="E1307" s="16"/>
    </row>
    <row r="1308" spans="5:5" x14ac:dyDescent="0.25">
      <c r="E1308" s="16"/>
    </row>
    <row r="1309" spans="5:5" x14ac:dyDescent="0.25">
      <c r="E1309" s="16"/>
    </row>
    <row r="1310" spans="5:5" x14ac:dyDescent="0.25">
      <c r="E1310" s="16"/>
    </row>
    <row r="1311" spans="5:5" x14ac:dyDescent="0.25">
      <c r="E1311" s="16"/>
    </row>
    <row r="1312" spans="5:5" x14ac:dyDescent="0.25">
      <c r="E1312" s="16"/>
    </row>
    <row r="1313" spans="5:5" x14ac:dyDescent="0.25">
      <c r="E1313" s="16"/>
    </row>
    <row r="1314" spans="5:5" x14ac:dyDescent="0.25">
      <c r="E1314" s="16"/>
    </row>
    <row r="1315" spans="5:5" x14ac:dyDescent="0.25">
      <c r="E1315" s="16"/>
    </row>
    <row r="1316" spans="5:5" x14ac:dyDescent="0.25">
      <c r="E1316" s="16"/>
    </row>
    <row r="1317" spans="5:5" x14ac:dyDescent="0.25">
      <c r="E1317" s="16"/>
    </row>
    <row r="1318" spans="5:5" x14ac:dyDescent="0.25">
      <c r="E1318" s="16"/>
    </row>
    <row r="1319" spans="5:5" x14ac:dyDescent="0.25">
      <c r="E1319" s="16"/>
    </row>
    <row r="1320" spans="5:5" x14ac:dyDescent="0.25">
      <c r="E1320" s="16"/>
    </row>
    <row r="1321" spans="5:5" x14ac:dyDescent="0.25">
      <c r="E1321" s="16"/>
    </row>
    <row r="1322" spans="5:5" x14ac:dyDescent="0.25">
      <c r="E1322" s="16"/>
    </row>
    <row r="1323" spans="5:5" x14ac:dyDescent="0.25">
      <c r="E1323" s="16"/>
    </row>
    <row r="1324" spans="5:5" x14ac:dyDescent="0.25">
      <c r="E1324" s="16"/>
    </row>
    <row r="1325" spans="5:5" x14ac:dyDescent="0.25">
      <c r="E1325" s="16"/>
    </row>
    <row r="1326" spans="5:5" x14ac:dyDescent="0.25">
      <c r="E1326" s="16"/>
    </row>
    <row r="1327" spans="5:5" x14ac:dyDescent="0.25">
      <c r="E1327" s="16"/>
    </row>
    <row r="1328" spans="5:5" x14ac:dyDescent="0.25">
      <c r="E1328" s="16"/>
    </row>
    <row r="1329" spans="5:5" x14ac:dyDescent="0.25">
      <c r="E1329" s="16"/>
    </row>
    <row r="1330" spans="5:5" x14ac:dyDescent="0.25">
      <c r="E1330" s="16"/>
    </row>
    <row r="1331" spans="5:5" x14ac:dyDescent="0.25">
      <c r="E1331" s="16"/>
    </row>
    <row r="1332" spans="5:5" x14ac:dyDescent="0.25">
      <c r="E1332" s="16"/>
    </row>
    <row r="1333" spans="5:5" x14ac:dyDescent="0.25">
      <c r="E1333" s="16"/>
    </row>
    <row r="1334" spans="5:5" x14ac:dyDescent="0.25">
      <c r="E1334" s="16"/>
    </row>
    <row r="1335" spans="5:5" x14ac:dyDescent="0.25">
      <c r="E1335" s="16"/>
    </row>
    <row r="1336" spans="5:5" x14ac:dyDescent="0.25">
      <c r="E1336" s="16"/>
    </row>
    <row r="1337" spans="5:5" x14ac:dyDescent="0.25">
      <c r="E1337" s="16"/>
    </row>
    <row r="1338" spans="5:5" x14ac:dyDescent="0.25">
      <c r="E1338" s="16"/>
    </row>
    <row r="1339" spans="5:5" x14ac:dyDescent="0.25">
      <c r="E1339" s="16"/>
    </row>
    <row r="1340" spans="5:5" x14ac:dyDescent="0.25">
      <c r="E1340" s="16"/>
    </row>
    <row r="1341" spans="5:5" x14ac:dyDescent="0.25">
      <c r="E1341" s="16"/>
    </row>
    <row r="1342" spans="5:5" x14ac:dyDescent="0.25">
      <c r="E1342" s="16"/>
    </row>
    <row r="1343" spans="5:5" x14ac:dyDescent="0.25">
      <c r="E1343" s="16"/>
    </row>
    <row r="1344" spans="5:5" x14ac:dyDescent="0.25">
      <c r="E1344" s="16"/>
    </row>
    <row r="1345" spans="5:5" x14ac:dyDescent="0.25">
      <c r="E1345" s="16"/>
    </row>
    <row r="1346" spans="5:5" x14ac:dyDescent="0.25">
      <c r="E1346" s="16"/>
    </row>
    <row r="1347" spans="5:5" x14ac:dyDescent="0.25">
      <c r="E1347" s="16"/>
    </row>
    <row r="1348" spans="5:5" x14ac:dyDescent="0.25">
      <c r="E1348" s="16"/>
    </row>
    <row r="1349" spans="5:5" x14ac:dyDescent="0.25">
      <c r="E1349" s="16"/>
    </row>
    <row r="1350" spans="5:5" x14ac:dyDescent="0.25">
      <c r="E1350" s="16"/>
    </row>
    <row r="1351" spans="5:5" x14ac:dyDescent="0.25">
      <c r="E1351" s="16"/>
    </row>
    <row r="1352" spans="5:5" x14ac:dyDescent="0.25">
      <c r="E1352" s="16"/>
    </row>
    <row r="1353" spans="5:5" x14ac:dyDescent="0.25">
      <c r="E1353" s="16"/>
    </row>
    <row r="1354" spans="5:5" x14ac:dyDescent="0.25">
      <c r="E1354" s="16"/>
    </row>
    <row r="1355" spans="5:5" x14ac:dyDescent="0.25">
      <c r="E1355" s="16"/>
    </row>
    <row r="1356" spans="5:5" x14ac:dyDescent="0.25">
      <c r="E1356" s="16"/>
    </row>
    <row r="1357" spans="5:5" x14ac:dyDescent="0.25">
      <c r="E1357" s="16"/>
    </row>
    <row r="1358" spans="5:5" x14ac:dyDescent="0.25">
      <c r="E1358" s="16"/>
    </row>
    <row r="1359" spans="5:5" x14ac:dyDescent="0.25">
      <c r="E1359" s="16"/>
    </row>
    <row r="1360" spans="5:5" x14ac:dyDescent="0.25">
      <c r="E1360" s="16"/>
    </row>
    <row r="1361" spans="5:5" x14ac:dyDescent="0.25">
      <c r="E1361" s="16"/>
    </row>
    <row r="1362" spans="5:5" x14ac:dyDescent="0.25">
      <c r="E1362" s="16"/>
    </row>
    <row r="1363" spans="5:5" x14ac:dyDescent="0.25">
      <c r="E1363" s="16"/>
    </row>
    <row r="1364" spans="5:5" x14ac:dyDescent="0.25">
      <c r="E1364" s="16"/>
    </row>
    <row r="1365" spans="5:5" x14ac:dyDescent="0.25">
      <c r="E1365" s="16"/>
    </row>
    <row r="1366" spans="5:5" x14ac:dyDescent="0.25">
      <c r="E1366" s="16"/>
    </row>
    <row r="1367" spans="5:5" x14ac:dyDescent="0.25">
      <c r="E1367" s="16"/>
    </row>
    <row r="1368" spans="5:5" x14ac:dyDescent="0.25">
      <c r="E1368" s="16"/>
    </row>
    <row r="1369" spans="5:5" x14ac:dyDescent="0.25">
      <c r="E1369" s="16"/>
    </row>
    <row r="1370" spans="5:5" x14ac:dyDescent="0.25">
      <c r="E1370" s="16"/>
    </row>
    <row r="1371" spans="5:5" x14ac:dyDescent="0.25">
      <c r="E1371" s="16"/>
    </row>
    <row r="1372" spans="5:5" x14ac:dyDescent="0.25">
      <c r="E1372" s="16"/>
    </row>
    <row r="1373" spans="5:5" x14ac:dyDescent="0.25">
      <c r="E1373" s="16"/>
    </row>
    <row r="1374" spans="5:5" x14ac:dyDescent="0.25">
      <c r="E1374" s="16"/>
    </row>
    <row r="1375" spans="5:5" x14ac:dyDescent="0.25">
      <c r="E1375" s="16"/>
    </row>
    <row r="1376" spans="5:5" x14ac:dyDescent="0.25">
      <c r="E1376" s="16"/>
    </row>
    <row r="1377" spans="5:5" x14ac:dyDescent="0.25">
      <c r="E1377" s="16"/>
    </row>
    <row r="1378" spans="5:5" x14ac:dyDescent="0.25">
      <c r="E1378" s="16"/>
    </row>
    <row r="1379" spans="5:5" x14ac:dyDescent="0.25">
      <c r="E1379" s="16"/>
    </row>
    <row r="1380" spans="5:5" x14ac:dyDescent="0.25">
      <c r="E1380" s="16"/>
    </row>
    <row r="1381" spans="5:5" x14ac:dyDescent="0.25">
      <c r="E1381" s="16"/>
    </row>
    <row r="1382" spans="5:5" x14ac:dyDescent="0.25">
      <c r="E1382" s="16"/>
    </row>
    <row r="1383" spans="5:5" x14ac:dyDescent="0.25">
      <c r="E1383" s="16"/>
    </row>
    <row r="1384" spans="5:5" x14ac:dyDescent="0.25">
      <c r="E1384" s="16"/>
    </row>
    <row r="1385" spans="5:5" x14ac:dyDescent="0.25">
      <c r="E1385" s="16"/>
    </row>
    <row r="1386" spans="5:5" x14ac:dyDescent="0.25">
      <c r="E1386" s="16"/>
    </row>
    <row r="1387" spans="5:5" x14ac:dyDescent="0.25">
      <c r="E1387" s="16"/>
    </row>
    <row r="1388" spans="5:5" x14ac:dyDescent="0.25">
      <c r="E1388" s="16"/>
    </row>
    <row r="1389" spans="5:5" x14ac:dyDescent="0.25">
      <c r="E1389" s="16"/>
    </row>
    <row r="1390" spans="5:5" x14ac:dyDescent="0.25">
      <c r="E1390" s="16"/>
    </row>
    <row r="1391" spans="5:5" x14ac:dyDescent="0.25">
      <c r="E1391" s="16"/>
    </row>
    <row r="1392" spans="5:5" x14ac:dyDescent="0.25">
      <c r="E1392" s="16"/>
    </row>
    <row r="1393" spans="5:5" x14ac:dyDescent="0.25">
      <c r="E1393" s="16"/>
    </row>
    <row r="1394" spans="5:5" x14ac:dyDescent="0.25">
      <c r="E1394" s="16"/>
    </row>
    <row r="1395" spans="5:5" x14ac:dyDescent="0.25">
      <c r="E1395" s="16"/>
    </row>
    <row r="1396" spans="5:5" x14ac:dyDescent="0.25">
      <c r="E1396" s="16"/>
    </row>
    <row r="1397" spans="5:5" x14ac:dyDescent="0.25">
      <c r="E1397" s="16"/>
    </row>
    <row r="1398" spans="5:5" x14ac:dyDescent="0.25">
      <c r="E1398" s="16"/>
    </row>
    <row r="1399" spans="5:5" x14ac:dyDescent="0.25">
      <c r="E1399" s="16"/>
    </row>
    <row r="1400" spans="5:5" x14ac:dyDescent="0.25">
      <c r="E1400" s="16"/>
    </row>
    <row r="1401" spans="5:5" x14ac:dyDescent="0.25">
      <c r="E1401" s="16"/>
    </row>
    <row r="1402" spans="5:5" x14ac:dyDescent="0.25">
      <c r="E1402" s="16"/>
    </row>
    <row r="1403" spans="5:5" x14ac:dyDescent="0.25">
      <c r="E1403" s="16"/>
    </row>
    <row r="1404" spans="5:5" x14ac:dyDescent="0.25">
      <c r="E1404" s="16"/>
    </row>
    <row r="1405" spans="5:5" x14ac:dyDescent="0.25">
      <c r="E1405" s="16"/>
    </row>
    <row r="1406" spans="5:5" x14ac:dyDescent="0.25">
      <c r="E1406" s="16"/>
    </row>
    <row r="1407" spans="5:5" x14ac:dyDescent="0.25">
      <c r="E1407" s="16"/>
    </row>
    <row r="1408" spans="5:5" x14ac:dyDescent="0.25">
      <c r="E1408" s="16"/>
    </row>
    <row r="1409" spans="5:5" x14ac:dyDescent="0.25">
      <c r="E1409" s="16"/>
    </row>
    <row r="1410" spans="5:5" x14ac:dyDescent="0.25">
      <c r="E1410" s="16"/>
    </row>
    <row r="1411" spans="5:5" x14ac:dyDescent="0.25">
      <c r="E1411" s="16"/>
    </row>
    <row r="1412" spans="5:5" x14ac:dyDescent="0.25">
      <c r="E1412" s="16"/>
    </row>
    <row r="1413" spans="5:5" x14ac:dyDescent="0.25">
      <c r="E1413" s="16"/>
    </row>
    <row r="1414" spans="5:5" x14ac:dyDescent="0.25">
      <c r="E1414" s="16"/>
    </row>
    <row r="1415" spans="5:5" x14ac:dyDescent="0.25">
      <c r="E1415" s="16"/>
    </row>
    <row r="1416" spans="5:5" x14ac:dyDescent="0.25">
      <c r="E1416" s="16"/>
    </row>
    <row r="1417" spans="5:5" x14ac:dyDescent="0.25">
      <c r="E1417" s="16"/>
    </row>
    <row r="1418" spans="5:5" x14ac:dyDescent="0.25">
      <c r="E1418" s="16"/>
    </row>
    <row r="1419" spans="5:5" x14ac:dyDescent="0.25">
      <c r="E1419" s="16"/>
    </row>
    <row r="1420" spans="5:5" x14ac:dyDescent="0.25">
      <c r="E1420" s="16"/>
    </row>
    <row r="1421" spans="5:5" x14ac:dyDescent="0.25">
      <c r="E1421" s="16"/>
    </row>
    <row r="1422" spans="5:5" x14ac:dyDescent="0.25">
      <c r="E1422" s="16"/>
    </row>
    <row r="1423" spans="5:5" x14ac:dyDescent="0.25">
      <c r="E1423" s="16"/>
    </row>
    <row r="1424" spans="5:5" x14ac:dyDescent="0.25">
      <c r="E1424" s="16"/>
    </row>
    <row r="1425" spans="5:5" x14ac:dyDescent="0.25">
      <c r="E1425" s="16"/>
    </row>
    <row r="1426" spans="5:5" x14ac:dyDescent="0.25">
      <c r="E1426" s="16"/>
    </row>
    <row r="1427" spans="5:5" x14ac:dyDescent="0.25">
      <c r="E1427" s="16"/>
    </row>
    <row r="1428" spans="5:5" x14ac:dyDescent="0.25">
      <c r="E1428" s="16"/>
    </row>
    <row r="1429" spans="5:5" x14ac:dyDescent="0.25">
      <c r="E1429" s="16"/>
    </row>
    <row r="1430" spans="5:5" x14ac:dyDescent="0.25">
      <c r="E1430" s="16"/>
    </row>
    <row r="1431" spans="5:5" x14ac:dyDescent="0.25">
      <c r="E1431" s="16"/>
    </row>
    <row r="1432" spans="5:5" x14ac:dyDescent="0.25">
      <c r="E1432" s="16"/>
    </row>
    <row r="1433" spans="5:5" x14ac:dyDescent="0.25">
      <c r="E1433" s="16"/>
    </row>
    <row r="1434" spans="5:5" x14ac:dyDescent="0.25">
      <c r="E1434" s="16"/>
    </row>
    <row r="1435" spans="5:5" x14ac:dyDescent="0.25">
      <c r="E1435" s="16"/>
    </row>
    <row r="1436" spans="5:5" x14ac:dyDescent="0.25">
      <c r="E1436" s="16"/>
    </row>
    <row r="1437" spans="5:5" x14ac:dyDescent="0.25">
      <c r="E1437" s="16"/>
    </row>
    <row r="1438" spans="5:5" x14ac:dyDescent="0.25">
      <c r="E1438" s="16"/>
    </row>
    <row r="1439" spans="5:5" x14ac:dyDescent="0.25">
      <c r="E1439" s="16"/>
    </row>
    <row r="1440" spans="5:5" x14ac:dyDescent="0.25">
      <c r="E1440" s="16"/>
    </row>
    <row r="1441" spans="5:5" x14ac:dyDescent="0.25">
      <c r="E1441" s="16"/>
    </row>
    <row r="1442" spans="5:5" x14ac:dyDescent="0.25">
      <c r="E1442" s="16"/>
    </row>
    <row r="1443" spans="5:5" x14ac:dyDescent="0.25">
      <c r="E1443" s="16"/>
    </row>
    <row r="1444" spans="5:5" x14ac:dyDescent="0.25">
      <c r="E1444" s="16"/>
    </row>
    <row r="1445" spans="5:5" x14ac:dyDescent="0.25">
      <c r="E1445" s="16"/>
    </row>
    <row r="1446" spans="5:5" x14ac:dyDescent="0.25">
      <c r="E1446" s="16"/>
    </row>
    <row r="1447" spans="5:5" x14ac:dyDescent="0.25">
      <c r="E1447" s="16"/>
    </row>
    <row r="1448" spans="5:5" x14ac:dyDescent="0.25">
      <c r="E1448" s="16"/>
    </row>
    <row r="1449" spans="5:5" x14ac:dyDescent="0.25">
      <c r="E1449" s="16"/>
    </row>
    <row r="1450" spans="5:5" x14ac:dyDescent="0.25">
      <c r="E1450" s="16"/>
    </row>
    <row r="1451" spans="5:5" x14ac:dyDescent="0.25">
      <c r="E1451" s="16"/>
    </row>
    <row r="1452" spans="5:5" x14ac:dyDescent="0.25">
      <c r="E1452" s="16"/>
    </row>
    <row r="1453" spans="5:5" x14ac:dyDescent="0.25">
      <c r="E1453" s="16"/>
    </row>
    <row r="1454" spans="5:5" x14ac:dyDescent="0.25">
      <c r="E1454" s="16"/>
    </row>
    <row r="1455" spans="5:5" x14ac:dyDescent="0.25">
      <c r="E1455" s="16"/>
    </row>
    <row r="1456" spans="5:5" x14ac:dyDescent="0.25">
      <c r="E1456" s="16"/>
    </row>
    <row r="1457" spans="5:5" x14ac:dyDescent="0.25">
      <c r="E1457" s="16"/>
    </row>
    <row r="1458" spans="5:5" x14ac:dyDescent="0.25">
      <c r="E1458" s="16"/>
    </row>
    <row r="1459" spans="5:5" x14ac:dyDescent="0.25">
      <c r="E1459" s="16"/>
    </row>
    <row r="1460" spans="5:5" x14ac:dyDescent="0.25">
      <c r="E1460" s="16"/>
    </row>
    <row r="1461" spans="5:5" x14ac:dyDescent="0.25">
      <c r="E1461" s="16"/>
    </row>
    <row r="1462" spans="5:5" x14ac:dyDescent="0.25">
      <c r="E1462" s="16"/>
    </row>
    <row r="1463" spans="5:5" x14ac:dyDescent="0.25">
      <c r="E1463" s="16"/>
    </row>
    <row r="1464" spans="5:5" x14ac:dyDescent="0.25">
      <c r="E1464" s="16"/>
    </row>
    <row r="1465" spans="5:5" x14ac:dyDescent="0.25">
      <c r="E1465" s="16"/>
    </row>
    <row r="1466" spans="5:5" x14ac:dyDescent="0.25">
      <c r="E1466" s="16"/>
    </row>
    <row r="1467" spans="5:5" x14ac:dyDescent="0.25">
      <c r="E1467" s="16"/>
    </row>
    <row r="1468" spans="5:5" x14ac:dyDescent="0.25">
      <c r="E1468" s="16"/>
    </row>
    <row r="1469" spans="5:5" x14ac:dyDescent="0.25">
      <c r="E1469" s="16"/>
    </row>
    <row r="1470" spans="5:5" x14ac:dyDescent="0.25">
      <c r="E1470" s="16"/>
    </row>
    <row r="1471" spans="5:5" x14ac:dyDescent="0.25">
      <c r="E1471" s="16"/>
    </row>
    <row r="1472" spans="5:5" x14ac:dyDescent="0.25">
      <c r="E1472" s="16"/>
    </row>
    <row r="1473" spans="5:5" x14ac:dyDescent="0.25">
      <c r="E1473" s="16"/>
    </row>
    <row r="1474" spans="5:5" x14ac:dyDescent="0.25">
      <c r="E1474" s="16"/>
    </row>
    <row r="1475" spans="5:5" x14ac:dyDescent="0.25">
      <c r="E1475" s="16"/>
    </row>
    <row r="1476" spans="5:5" x14ac:dyDescent="0.25">
      <c r="E1476" s="16"/>
    </row>
    <row r="1477" spans="5:5" x14ac:dyDescent="0.25">
      <c r="E1477" s="16"/>
    </row>
    <row r="1478" spans="5:5" x14ac:dyDescent="0.25">
      <c r="E1478" s="16"/>
    </row>
    <row r="1479" spans="5:5" x14ac:dyDescent="0.25">
      <c r="E1479" s="16"/>
    </row>
    <row r="1480" spans="5:5" x14ac:dyDescent="0.25">
      <c r="E1480" s="16"/>
    </row>
    <row r="1481" spans="5:5" x14ac:dyDescent="0.25">
      <c r="E1481" s="16"/>
    </row>
    <row r="1482" spans="5:5" x14ac:dyDescent="0.25">
      <c r="E1482" s="16"/>
    </row>
    <row r="1483" spans="5:5" x14ac:dyDescent="0.25">
      <c r="E1483" s="16"/>
    </row>
    <row r="1484" spans="5:5" x14ac:dyDescent="0.25">
      <c r="E1484" s="16"/>
    </row>
    <row r="1485" spans="5:5" x14ac:dyDescent="0.25">
      <c r="E1485" s="16"/>
    </row>
    <row r="1486" spans="5:5" x14ac:dyDescent="0.25">
      <c r="E1486" s="16"/>
    </row>
    <row r="1487" spans="5:5" x14ac:dyDescent="0.25">
      <c r="E1487" s="16"/>
    </row>
    <row r="1488" spans="5:5" x14ac:dyDescent="0.25">
      <c r="E1488" s="16"/>
    </row>
    <row r="1489" spans="5:5" x14ac:dyDescent="0.25">
      <c r="E1489" s="16"/>
    </row>
    <row r="1490" spans="5:5" x14ac:dyDescent="0.25">
      <c r="E1490" s="16"/>
    </row>
    <row r="1491" spans="5:5" x14ac:dyDescent="0.25">
      <c r="E1491" s="16"/>
    </row>
    <row r="1492" spans="5:5" x14ac:dyDescent="0.25">
      <c r="E1492" s="16"/>
    </row>
    <row r="1493" spans="5:5" x14ac:dyDescent="0.25">
      <c r="E1493" s="16"/>
    </row>
    <row r="1494" spans="5:5" x14ac:dyDescent="0.25">
      <c r="E1494" s="16"/>
    </row>
    <row r="1495" spans="5:5" x14ac:dyDescent="0.25">
      <c r="E1495" s="16"/>
    </row>
    <row r="1496" spans="5:5" x14ac:dyDescent="0.25">
      <c r="E1496" s="16"/>
    </row>
    <row r="1497" spans="5:5" x14ac:dyDescent="0.25">
      <c r="E1497" s="16"/>
    </row>
    <row r="1498" spans="5:5" x14ac:dyDescent="0.25">
      <c r="E1498" s="16"/>
    </row>
    <row r="1499" spans="5:5" x14ac:dyDescent="0.25">
      <c r="E1499" s="16"/>
    </row>
    <row r="1500" spans="5:5" x14ac:dyDescent="0.25">
      <c r="E1500" s="16"/>
    </row>
    <row r="1501" spans="5:5" x14ac:dyDescent="0.25">
      <c r="E1501" s="16"/>
    </row>
    <row r="1502" spans="5:5" x14ac:dyDescent="0.25">
      <c r="E1502" s="16"/>
    </row>
    <row r="1503" spans="5:5" x14ac:dyDescent="0.25">
      <c r="E1503" s="16"/>
    </row>
    <row r="1504" spans="5:5" x14ac:dyDescent="0.25">
      <c r="E1504" s="16"/>
    </row>
    <row r="1505" spans="5:5" x14ac:dyDescent="0.25">
      <c r="E1505" s="16"/>
    </row>
    <row r="1506" spans="5:5" x14ac:dyDescent="0.25">
      <c r="E1506" s="16"/>
    </row>
    <row r="1507" spans="5:5" x14ac:dyDescent="0.25">
      <c r="E1507" s="16"/>
    </row>
    <row r="1508" spans="5:5" x14ac:dyDescent="0.25">
      <c r="E1508" s="16"/>
    </row>
    <row r="1509" spans="5:5" x14ac:dyDescent="0.25">
      <c r="E1509" s="16"/>
    </row>
    <row r="1510" spans="5:5" x14ac:dyDescent="0.25">
      <c r="E1510" s="16"/>
    </row>
    <row r="1511" spans="5:5" x14ac:dyDescent="0.25">
      <c r="E1511" s="16"/>
    </row>
    <row r="1512" spans="5:5" x14ac:dyDescent="0.25">
      <c r="E1512" s="16"/>
    </row>
    <row r="1513" spans="5:5" x14ac:dyDescent="0.25">
      <c r="E1513" s="16"/>
    </row>
    <row r="1514" spans="5:5" x14ac:dyDescent="0.25">
      <c r="E1514" s="16"/>
    </row>
    <row r="1515" spans="5:5" x14ac:dyDescent="0.25">
      <c r="E1515" s="16"/>
    </row>
    <row r="1516" spans="5:5" x14ac:dyDescent="0.25">
      <c r="E1516" s="16"/>
    </row>
    <row r="1517" spans="5:5" x14ac:dyDescent="0.25">
      <c r="E1517" s="16"/>
    </row>
    <row r="1518" spans="5:5" x14ac:dyDescent="0.25">
      <c r="E1518" s="16"/>
    </row>
    <row r="1519" spans="5:5" x14ac:dyDescent="0.25">
      <c r="E1519" s="16"/>
    </row>
    <row r="1520" spans="5:5" x14ac:dyDescent="0.25">
      <c r="E1520" s="16"/>
    </row>
    <row r="1521" spans="5:5" x14ac:dyDescent="0.25">
      <c r="E1521" s="16"/>
    </row>
    <row r="1522" spans="5:5" x14ac:dyDescent="0.25">
      <c r="E1522" s="16"/>
    </row>
    <row r="1523" spans="5:5" x14ac:dyDescent="0.25">
      <c r="E1523" s="16"/>
    </row>
    <row r="1524" spans="5:5" x14ac:dyDescent="0.25">
      <c r="E1524" s="16"/>
    </row>
    <row r="1525" spans="5:5" x14ac:dyDescent="0.25">
      <c r="E1525" s="16"/>
    </row>
    <row r="1526" spans="5:5" x14ac:dyDescent="0.25">
      <c r="E1526" s="16"/>
    </row>
    <row r="1527" spans="5:5" x14ac:dyDescent="0.25">
      <c r="E1527" s="16"/>
    </row>
    <row r="1528" spans="5:5" x14ac:dyDescent="0.25">
      <c r="E1528" s="16"/>
    </row>
    <row r="1529" spans="5:5" x14ac:dyDescent="0.25">
      <c r="E1529" s="16"/>
    </row>
    <row r="1530" spans="5:5" x14ac:dyDescent="0.25">
      <c r="E1530" s="16"/>
    </row>
    <row r="1531" spans="5:5" x14ac:dyDescent="0.25">
      <c r="E1531" s="16"/>
    </row>
    <row r="1532" spans="5:5" x14ac:dyDescent="0.25">
      <c r="E1532" s="16"/>
    </row>
    <row r="1533" spans="5:5" x14ac:dyDescent="0.25">
      <c r="E1533" s="16"/>
    </row>
    <row r="1534" spans="5:5" x14ac:dyDescent="0.25">
      <c r="E1534" s="16"/>
    </row>
    <row r="1535" spans="5:5" x14ac:dyDescent="0.25">
      <c r="E1535" s="16"/>
    </row>
    <row r="1536" spans="5:5" x14ac:dyDescent="0.25">
      <c r="E1536" s="16"/>
    </row>
    <row r="1537" spans="5:5" x14ac:dyDescent="0.25">
      <c r="E1537" s="16"/>
    </row>
    <row r="1538" spans="5:5" x14ac:dyDescent="0.25">
      <c r="E1538" s="16"/>
    </row>
    <row r="1539" spans="5:5" x14ac:dyDescent="0.25">
      <c r="E1539" s="16"/>
    </row>
    <row r="1540" spans="5:5" x14ac:dyDescent="0.25">
      <c r="E1540" s="16"/>
    </row>
    <row r="1541" spans="5:5" x14ac:dyDescent="0.25">
      <c r="E1541" s="16"/>
    </row>
    <row r="1542" spans="5:5" x14ac:dyDescent="0.25">
      <c r="E1542" s="16"/>
    </row>
    <row r="1543" spans="5:5" x14ac:dyDescent="0.25">
      <c r="E1543" s="16"/>
    </row>
    <row r="1544" spans="5:5" x14ac:dyDescent="0.25">
      <c r="E1544" s="16"/>
    </row>
    <row r="1545" spans="5:5" x14ac:dyDescent="0.25">
      <c r="E1545" s="16"/>
    </row>
    <row r="1546" spans="5:5" x14ac:dyDescent="0.25">
      <c r="E1546" s="16"/>
    </row>
    <row r="1547" spans="5:5" x14ac:dyDescent="0.25">
      <c r="E1547" s="16"/>
    </row>
    <row r="1548" spans="5:5" x14ac:dyDescent="0.25">
      <c r="E1548" s="16"/>
    </row>
    <row r="1549" spans="5:5" x14ac:dyDescent="0.25">
      <c r="E1549" s="16"/>
    </row>
    <row r="1550" spans="5:5" x14ac:dyDescent="0.25">
      <c r="E1550" s="16"/>
    </row>
    <row r="1551" spans="5:5" x14ac:dyDescent="0.25">
      <c r="E1551" s="16"/>
    </row>
    <row r="1552" spans="5:5" x14ac:dyDescent="0.25">
      <c r="E1552" s="16"/>
    </row>
    <row r="1553" spans="5:5" x14ac:dyDescent="0.25">
      <c r="E1553" s="16"/>
    </row>
    <row r="1554" spans="5:5" x14ac:dyDescent="0.25">
      <c r="E1554" s="16"/>
    </row>
    <row r="1555" spans="5:5" x14ac:dyDescent="0.25">
      <c r="E1555" s="16"/>
    </row>
    <row r="1556" spans="5:5" x14ac:dyDescent="0.25">
      <c r="E1556" s="16"/>
    </row>
    <row r="1557" spans="5:5" x14ac:dyDescent="0.25">
      <c r="E1557" s="16"/>
    </row>
    <row r="1558" spans="5:5" x14ac:dyDescent="0.25">
      <c r="E1558" s="16"/>
    </row>
    <row r="1559" spans="5:5" x14ac:dyDescent="0.25">
      <c r="E1559" s="16"/>
    </row>
    <row r="1560" spans="5:5" x14ac:dyDescent="0.25">
      <c r="E1560" s="16"/>
    </row>
    <row r="1561" spans="5:5" x14ac:dyDescent="0.25">
      <c r="E1561" s="16"/>
    </row>
    <row r="1562" spans="5:5" x14ac:dyDescent="0.25">
      <c r="E1562" s="16"/>
    </row>
    <row r="1563" spans="5:5" x14ac:dyDescent="0.25">
      <c r="E1563" s="16"/>
    </row>
    <row r="1564" spans="5:5" x14ac:dyDescent="0.25">
      <c r="E1564" s="16"/>
    </row>
    <row r="1565" spans="5:5" x14ac:dyDescent="0.25">
      <c r="E1565" s="16"/>
    </row>
    <row r="1566" spans="5:5" x14ac:dyDescent="0.25">
      <c r="E1566" s="16"/>
    </row>
    <row r="1567" spans="5:5" x14ac:dyDescent="0.25">
      <c r="E1567" s="16"/>
    </row>
    <row r="1568" spans="5:5" x14ac:dyDescent="0.25">
      <c r="E1568" s="16"/>
    </row>
    <row r="1569" spans="5:5" x14ac:dyDescent="0.25">
      <c r="E1569" s="16"/>
    </row>
    <row r="1570" spans="5:5" x14ac:dyDescent="0.25">
      <c r="E1570" s="16"/>
    </row>
    <row r="1571" spans="5:5" x14ac:dyDescent="0.25">
      <c r="E1571" s="16"/>
    </row>
    <row r="1572" spans="5:5" x14ac:dyDescent="0.25">
      <c r="E1572" s="16"/>
    </row>
    <row r="1573" spans="5:5" x14ac:dyDescent="0.25">
      <c r="E1573" s="16"/>
    </row>
    <row r="1574" spans="5:5" x14ac:dyDescent="0.25">
      <c r="E1574" s="16"/>
    </row>
    <row r="1575" spans="5:5" x14ac:dyDescent="0.25">
      <c r="E1575" s="16"/>
    </row>
    <row r="1576" spans="5:5" x14ac:dyDescent="0.25">
      <c r="E1576" s="16"/>
    </row>
    <row r="1577" spans="5:5" x14ac:dyDescent="0.25">
      <c r="E1577" s="16"/>
    </row>
    <row r="1578" spans="5:5" x14ac:dyDescent="0.25">
      <c r="E1578" s="16"/>
    </row>
    <row r="1579" spans="5:5" x14ac:dyDescent="0.25">
      <c r="E1579" s="16"/>
    </row>
    <row r="1580" spans="5:5" x14ac:dyDescent="0.25">
      <c r="E1580" s="16"/>
    </row>
    <row r="1581" spans="5:5" x14ac:dyDescent="0.25">
      <c r="E1581" s="16"/>
    </row>
    <row r="1582" spans="5:5" x14ac:dyDescent="0.25">
      <c r="E1582" s="16"/>
    </row>
    <row r="1583" spans="5:5" x14ac:dyDescent="0.25">
      <c r="E1583" s="16"/>
    </row>
    <row r="1584" spans="5:5" x14ac:dyDescent="0.25">
      <c r="E1584" s="16"/>
    </row>
    <row r="1585" spans="5:5" x14ac:dyDescent="0.25">
      <c r="E1585" s="16"/>
    </row>
    <row r="1586" spans="5:5" x14ac:dyDescent="0.25">
      <c r="E1586" s="16"/>
    </row>
    <row r="1587" spans="5:5" x14ac:dyDescent="0.25">
      <c r="E1587" s="16"/>
    </row>
    <row r="1588" spans="5:5" x14ac:dyDescent="0.25">
      <c r="E1588" s="16"/>
    </row>
    <row r="1589" spans="5:5" x14ac:dyDescent="0.25">
      <c r="E1589" s="16"/>
    </row>
    <row r="1590" spans="5:5" x14ac:dyDescent="0.25">
      <c r="E1590" s="16"/>
    </row>
    <row r="1591" spans="5:5" x14ac:dyDescent="0.25">
      <c r="E1591" s="16"/>
    </row>
    <row r="1592" spans="5:5" x14ac:dyDescent="0.25">
      <c r="E1592" s="16"/>
    </row>
    <row r="1593" spans="5:5" x14ac:dyDescent="0.25">
      <c r="E1593" s="16"/>
    </row>
    <row r="1594" spans="5:5" x14ac:dyDescent="0.25">
      <c r="E1594" s="16"/>
    </row>
    <row r="1595" spans="5:5" x14ac:dyDescent="0.25">
      <c r="E1595" s="16"/>
    </row>
    <row r="1596" spans="5:5" x14ac:dyDescent="0.25">
      <c r="E1596" s="16"/>
    </row>
    <row r="1597" spans="5:5" x14ac:dyDescent="0.25">
      <c r="E1597" s="16"/>
    </row>
    <row r="1598" spans="5:5" x14ac:dyDescent="0.25">
      <c r="E1598" s="16"/>
    </row>
    <row r="1599" spans="5:5" x14ac:dyDescent="0.25">
      <c r="E1599" s="16"/>
    </row>
    <row r="1600" spans="5:5" x14ac:dyDescent="0.25">
      <c r="E1600" s="16"/>
    </row>
    <row r="1601" spans="5:5" x14ac:dyDescent="0.25">
      <c r="E1601" s="16"/>
    </row>
    <row r="1602" spans="5:5" x14ac:dyDescent="0.25">
      <c r="E1602" s="16"/>
    </row>
    <row r="1603" spans="5:5" x14ac:dyDescent="0.25">
      <c r="E1603" s="16"/>
    </row>
    <row r="1604" spans="5:5" x14ac:dyDescent="0.25">
      <c r="E1604" s="16"/>
    </row>
    <row r="1605" spans="5:5" x14ac:dyDescent="0.25">
      <c r="E1605" s="16"/>
    </row>
    <row r="1606" spans="5:5" x14ac:dyDescent="0.25">
      <c r="E1606" s="16"/>
    </row>
    <row r="1607" spans="5:5" x14ac:dyDescent="0.25">
      <c r="E1607" s="16"/>
    </row>
    <row r="1608" spans="5:5" x14ac:dyDescent="0.25">
      <c r="E1608" s="16"/>
    </row>
    <row r="1609" spans="5:5" x14ac:dyDescent="0.25">
      <c r="E1609" s="16"/>
    </row>
    <row r="1610" spans="5:5" x14ac:dyDescent="0.25">
      <c r="E1610" s="16"/>
    </row>
    <row r="1611" spans="5:5" x14ac:dyDescent="0.25">
      <c r="E1611" s="16"/>
    </row>
    <row r="1612" spans="5:5" x14ac:dyDescent="0.25">
      <c r="E1612" s="16"/>
    </row>
    <row r="1613" spans="5:5" x14ac:dyDescent="0.25">
      <c r="E1613" s="16"/>
    </row>
    <row r="1614" spans="5:5" x14ac:dyDescent="0.25">
      <c r="E1614" s="16"/>
    </row>
    <row r="1615" spans="5:5" x14ac:dyDescent="0.25">
      <c r="E1615" s="16"/>
    </row>
    <row r="1616" spans="5:5" x14ac:dyDescent="0.25">
      <c r="E1616" s="16"/>
    </row>
    <row r="1617" spans="5:5" x14ac:dyDescent="0.25">
      <c r="E1617" s="16"/>
    </row>
    <row r="1618" spans="5:5" x14ac:dyDescent="0.25">
      <c r="E1618" s="16"/>
    </row>
    <row r="1619" spans="5:5" x14ac:dyDescent="0.25">
      <c r="E1619" s="16"/>
    </row>
    <row r="1620" spans="5:5" x14ac:dyDescent="0.25">
      <c r="E1620" s="16"/>
    </row>
    <row r="1621" spans="5:5" x14ac:dyDescent="0.25">
      <c r="E1621" s="16"/>
    </row>
    <row r="1622" spans="5:5" x14ac:dyDescent="0.25">
      <c r="E1622" s="16"/>
    </row>
    <row r="1623" spans="5:5" x14ac:dyDescent="0.25">
      <c r="E1623" s="16"/>
    </row>
    <row r="1624" spans="5:5" x14ac:dyDescent="0.25">
      <c r="E1624" s="16"/>
    </row>
    <row r="1625" spans="5:5" x14ac:dyDescent="0.25">
      <c r="E1625" s="16"/>
    </row>
    <row r="1626" spans="5:5" x14ac:dyDescent="0.25">
      <c r="E1626" s="16"/>
    </row>
    <row r="1627" spans="5:5" x14ac:dyDescent="0.25">
      <c r="E1627" s="16"/>
    </row>
    <row r="1628" spans="5:5" x14ac:dyDescent="0.25">
      <c r="E1628" s="16"/>
    </row>
    <row r="1629" spans="5:5" x14ac:dyDescent="0.25">
      <c r="E1629" s="16"/>
    </row>
    <row r="1630" spans="5:5" x14ac:dyDescent="0.25">
      <c r="E1630" s="16"/>
    </row>
    <row r="1631" spans="5:5" x14ac:dyDescent="0.25">
      <c r="E1631" s="16"/>
    </row>
    <row r="1632" spans="5:5" x14ac:dyDescent="0.25">
      <c r="E1632" s="16"/>
    </row>
    <row r="1633" spans="5:5" x14ac:dyDescent="0.25">
      <c r="E1633" s="16"/>
    </row>
    <row r="1634" spans="5:5" x14ac:dyDescent="0.25">
      <c r="E1634" s="16"/>
    </row>
    <row r="1635" spans="5:5" x14ac:dyDescent="0.25">
      <c r="E1635" s="16"/>
    </row>
    <row r="1636" spans="5:5" x14ac:dyDescent="0.25">
      <c r="E1636" s="16"/>
    </row>
    <row r="1637" spans="5:5" x14ac:dyDescent="0.25">
      <c r="E1637" s="16"/>
    </row>
    <row r="1638" spans="5:5" x14ac:dyDescent="0.25">
      <c r="E1638" s="16"/>
    </row>
    <row r="1639" spans="5:5" x14ac:dyDescent="0.25">
      <c r="E1639" s="16"/>
    </row>
    <row r="1640" spans="5:5" x14ac:dyDescent="0.25">
      <c r="E1640" s="16"/>
    </row>
    <row r="1641" spans="5:5" x14ac:dyDescent="0.25">
      <c r="E1641" s="16"/>
    </row>
    <row r="1642" spans="5:5" x14ac:dyDescent="0.25">
      <c r="E1642" s="16"/>
    </row>
    <row r="1643" spans="5:5" x14ac:dyDescent="0.25">
      <c r="E1643" s="16"/>
    </row>
    <row r="1644" spans="5:5" x14ac:dyDescent="0.25">
      <c r="E1644" s="16"/>
    </row>
    <row r="1645" spans="5:5" x14ac:dyDescent="0.25">
      <c r="E1645" s="16"/>
    </row>
    <row r="1646" spans="5:5" x14ac:dyDescent="0.25">
      <c r="E1646" s="16"/>
    </row>
    <row r="1647" spans="5:5" x14ac:dyDescent="0.25">
      <c r="E1647" s="16"/>
    </row>
    <row r="1648" spans="5:5" x14ac:dyDescent="0.25">
      <c r="E1648" s="16"/>
    </row>
    <row r="1649" spans="5:5" x14ac:dyDescent="0.25">
      <c r="E1649" s="16"/>
    </row>
    <row r="1650" spans="5:5" x14ac:dyDescent="0.25">
      <c r="E1650" s="16"/>
    </row>
    <row r="1651" spans="5:5" x14ac:dyDescent="0.25">
      <c r="E1651" s="16"/>
    </row>
    <row r="1652" spans="5:5" x14ac:dyDescent="0.25">
      <c r="E1652" s="16"/>
    </row>
    <row r="1653" spans="5:5" x14ac:dyDescent="0.25">
      <c r="E1653" s="16"/>
    </row>
    <row r="1654" spans="5:5" x14ac:dyDescent="0.25">
      <c r="E1654" s="16"/>
    </row>
    <row r="1655" spans="5:5" x14ac:dyDescent="0.25">
      <c r="E1655" s="16"/>
    </row>
    <row r="1656" spans="5:5" x14ac:dyDescent="0.25">
      <c r="E1656" s="16"/>
    </row>
    <row r="1657" spans="5:5" x14ac:dyDescent="0.25">
      <c r="E1657" s="16"/>
    </row>
    <row r="1658" spans="5:5" x14ac:dyDescent="0.25">
      <c r="E1658" s="16"/>
    </row>
    <row r="1659" spans="5:5" x14ac:dyDescent="0.25">
      <c r="E1659" s="16"/>
    </row>
    <row r="1660" spans="5:5" x14ac:dyDescent="0.25">
      <c r="E1660" s="16"/>
    </row>
    <row r="1661" spans="5:5" x14ac:dyDescent="0.25">
      <c r="E1661" s="16"/>
    </row>
    <row r="1662" spans="5:5" x14ac:dyDescent="0.25">
      <c r="E1662" s="16"/>
    </row>
    <row r="1663" spans="5:5" x14ac:dyDescent="0.25">
      <c r="E1663" s="16"/>
    </row>
    <row r="1664" spans="5:5" x14ac:dyDescent="0.25">
      <c r="E1664" s="16"/>
    </row>
    <row r="1665" spans="5:5" x14ac:dyDescent="0.25">
      <c r="E1665" s="16"/>
    </row>
    <row r="1666" spans="5:5" x14ac:dyDescent="0.25">
      <c r="E1666" s="16"/>
    </row>
    <row r="1667" spans="5:5" x14ac:dyDescent="0.25">
      <c r="E1667" s="16"/>
    </row>
    <row r="1668" spans="5:5" x14ac:dyDescent="0.25">
      <c r="E1668" s="16"/>
    </row>
    <row r="1669" spans="5:5" x14ac:dyDescent="0.25">
      <c r="E1669" s="16"/>
    </row>
    <row r="1670" spans="5:5" x14ac:dyDescent="0.25">
      <c r="E1670" s="16"/>
    </row>
    <row r="1671" spans="5:5" x14ac:dyDescent="0.25">
      <c r="E1671" s="16"/>
    </row>
    <row r="1672" spans="5:5" x14ac:dyDescent="0.25">
      <c r="E1672" s="16"/>
    </row>
    <row r="1673" spans="5:5" x14ac:dyDescent="0.25">
      <c r="E1673" s="16"/>
    </row>
    <row r="1674" spans="5:5" x14ac:dyDescent="0.25">
      <c r="E1674" s="16"/>
    </row>
    <row r="1675" spans="5:5" x14ac:dyDescent="0.25">
      <c r="E1675" s="16"/>
    </row>
    <row r="1676" spans="5:5" x14ac:dyDescent="0.25">
      <c r="E1676" s="16"/>
    </row>
    <row r="1677" spans="5:5" x14ac:dyDescent="0.25">
      <c r="E1677" s="16"/>
    </row>
    <row r="1678" spans="5:5" x14ac:dyDescent="0.25">
      <c r="E1678" s="16"/>
    </row>
    <row r="1679" spans="5:5" x14ac:dyDescent="0.25">
      <c r="E1679" s="16"/>
    </row>
    <row r="1680" spans="5:5" x14ac:dyDescent="0.25">
      <c r="E1680" s="16"/>
    </row>
    <row r="1681" spans="5:5" x14ac:dyDescent="0.25">
      <c r="E1681" s="16"/>
    </row>
    <row r="1682" spans="5:5" x14ac:dyDescent="0.25">
      <c r="E1682" s="16"/>
    </row>
    <row r="1683" spans="5:5" x14ac:dyDescent="0.25">
      <c r="E1683" s="16"/>
    </row>
    <row r="1684" spans="5:5" x14ac:dyDescent="0.25">
      <c r="E1684" s="16"/>
    </row>
    <row r="1685" spans="5:5" x14ac:dyDescent="0.25">
      <c r="E1685" s="16"/>
    </row>
    <row r="1686" spans="5:5" x14ac:dyDescent="0.25">
      <c r="E1686" s="16"/>
    </row>
    <row r="1687" spans="5:5" x14ac:dyDescent="0.25">
      <c r="E1687" s="16"/>
    </row>
    <row r="1688" spans="5:5" x14ac:dyDescent="0.25">
      <c r="E1688" s="16"/>
    </row>
    <row r="1689" spans="5:5" x14ac:dyDescent="0.25">
      <c r="E1689" s="16"/>
    </row>
    <row r="1690" spans="5:5" x14ac:dyDescent="0.25">
      <c r="E1690" s="16"/>
    </row>
    <row r="1691" spans="5:5" x14ac:dyDescent="0.25">
      <c r="E1691" s="16"/>
    </row>
    <row r="1692" spans="5:5" x14ac:dyDescent="0.25">
      <c r="E1692" s="16"/>
    </row>
    <row r="1693" spans="5:5" x14ac:dyDescent="0.25">
      <c r="E1693" s="16"/>
    </row>
    <row r="1694" spans="5:5" x14ac:dyDescent="0.25">
      <c r="E1694" s="16"/>
    </row>
    <row r="1695" spans="5:5" x14ac:dyDescent="0.25">
      <c r="E1695" s="16"/>
    </row>
    <row r="1696" spans="5:5" x14ac:dyDescent="0.25">
      <c r="E1696" s="16"/>
    </row>
    <row r="1697" spans="5:5" x14ac:dyDescent="0.25">
      <c r="E1697" s="16"/>
    </row>
    <row r="1698" spans="5:5" x14ac:dyDescent="0.25">
      <c r="E1698" s="16"/>
    </row>
    <row r="1699" spans="5:5" x14ac:dyDescent="0.25">
      <c r="E1699" s="16"/>
    </row>
    <row r="1700" spans="5:5" x14ac:dyDescent="0.25">
      <c r="E1700" s="16"/>
    </row>
    <row r="1701" spans="5:5" x14ac:dyDescent="0.25">
      <c r="E1701" s="16"/>
    </row>
    <row r="1702" spans="5:5" x14ac:dyDescent="0.25">
      <c r="E1702" s="16"/>
    </row>
    <row r="1703" spans="5:5" x14ac:dyDescent="0.25">
      <c r="E1703" s="16"/>
    </row>
    <row r="1704" spans="5:5" x14ac:dyDescent="0.25">
      <c r="E1704" s="16"/>
    </row>
    <row r="1705" spans="5:5" x14ac:dyDescent="0.25">
      <c r="E1705" s="16"/>
    </row>
    <row r="1706" spans="5:5" x14ac:dyDescent="0.25">
      <c r="E1706" s="16"/>
    </row>
    <row r="1707" spans="5:5" x14ac:dyDescent="0.25">
      <c r="E1707" s="16"/>
    </row>
    <row r="1708" spans="5:5" x14ac:dyDescent="0.25">
      <c r="E1708" s="16"/>
    </row>
    <row r="1709" spans="5:5" x14ac:dyDescent="0.25">
      <c r="E1709" s="16"/>
    </row>
    <row r="1710" spans="5:5" x14ac:dyDescent="0.25">
      <c r="E1710" s="16"/>
    </row>
    <row r="1711" spans="5:5" x14ac:dyDescent="0.25">
      <c r="E1711" s="16"/>
    </row>
    <row r="1712" spans="5:5" x14ac:dyDescent="0.25">
      <c r="E1712" s="16"/>
    </row>
    <row r="1713" spans="5:5" x14ac:dyDescent="0.25">
      <c r="E1713" s="16"/>
    </row>
    <row r="1714" spans="5:5" x14ac:dyDescent="0.25">
      <c r="E1714" s="16"/>
    </row>
    <row r="1715" spans="5:5" x14ac:dyDescent="0.25">
      <c r="E1715" s="16"/>
    </row>
    <row r="1716" spans="5:5" x14ac:dyDescent="0.25">
      <c r="E1716" s="16"/>
    </row>
    <row r="1717" spans="5:5" x14ac:dyDescent="0.25">
      <c r="E1717" s="16"/>
    </row>
    <row r="1718" spans="5:5" x14ac:dyDescent="0.25">
      <c r="E1718" s="16"/>
    </row>
    <row r="1719" spans="5:5" x14ac:dyDescent="0.25">
      <c r="E1719" s="16"/>
    </row>
    <row r="1720" spans="5:5" x14ac:dyDescent="0.25">
      <c r="E1720" s="16"/>
    </row>
    <row r="1721" spans="5:5" x14ac:dyDescent="0.25">
      <c r="E1721" s="16"/>
    </row>
    <row r="1722" spans="5:5" x14ac:dyDescent="0.25">
      <c r="E1722" s="16"/>
    </row>
    <row r="1723" spans="5:5" x14ac:dyDescent="0.25">
      <c r="E1723" s="16"/>
    </row>
    <row r="1724" spans="5:5" x14ac:dyDescent="0.25">
      <c r="E1724" s="16"/>
    </row>
    <row r="1725" spans="5:5" x14ac:dyDescent="0.25">
      <c r="E1725" s="16"/>
    </row>
    <row r="1726" spans="5:5" x14ac:dyDescent="0.25">
      <c r="E1726" s="16"/>
    </row>
    <row r="1727" spans="5:5" x14ac:dyDescent="0.25">
      <c r="E1727" s="16"/>
    </row>
    <row r="1728" spans="5:5" x14ac:dyDescent="0.25">
      <c r="E1728" s="16"/>
    </row>
    <row r="1729" spans="5:5" x14ac:dyDescent="0.25">
      <c r="E1729" s="16"/>
    </row>
    <row r="1730" spans="5:5" x14ac:dyDescent="0.25">
      <c r="E1730" s="16"/>
    </row>
    <row r="1731" spans="5:5" x14ac:dyDescent="0.25">
      <c r="E1731" s="16"/>
    </row>
    <row r="1732" spans="5:5" x14ac:dyDescent="0.25">
      <c r="E1732" s="16"/>
    </row>
    <row r="1733" spans="5:5" x14ac:dyDescent="0.25">
      <c r="E1733" s="16"/>
    </row>
    <row r="1734" spans="5:5" x14ac:dyDescent="0.25">
      <c r="E1734" s="16"/>
    </row>
    <row r="1735" spans="5:5" x14ac:dyDescent="0.25">
      <c r="E1735" s="16"/>
    </row>
    <row r="1736" spans="5:5" x14ac:dyDescent="0.25">
      <c r="E1736" s="16"/>
    </row>
    <row r="1737" spans="5:5" x14ac:dyDescent="0.25">
      <c r="E1737" s="16"/>
    </row>
    <row r="1738" spans="5:5" x14ac:dyDescent="0.25">
      <c r="E1738" s="16"/>
    </row>
    <row r="1739" spans="5:5" x14ac:dyDescent="0.25">
      <c r="E1739" s="16"/>
    </row>
    <row r="1740" spans="5:5" x14ac:dyDescent="0.25">
      <c r="E1740" s="16"/>
    </row>
    <row r="1741" spans="5:5" x14ac:dyDescent="0.25">
      <c r="E1741" s="16"/>
    </row>
    <row r="1742" spans="5:5" x14ac:dyDescent="0.25">
      <c r="E1742" s="16"/>
    </row>
    <row r="1743" spans="5:5" x14ac:dyDescent="0.25">
      <c r="E1743" s="16"/>
    </row>
    <row r="1744" spans="5:5" x14ac:dyDescent="0.25">
      <c r="E1744" s="16"/>
    </row>
    <row r="1745" spans="5:5" x14ac:dyDescent="0.25">
      <c r="E1745" s="16"/>
    </row>
    <row r="1746" spans="5:5" x14ac:dyDescent="0.25">
      <c r="E1746" s="16"/>
    </row>
    <row r="1747" spans="5:5" x14ac:dyDescent="0.25">
      <c r="E1747" s="16"/>
    </row>
    <row r="1748" spans="5:5" x14ac:dyDescent="0.25">
      <c r="E1748" s="16"/>
    </row>
    <row r="1749" spans="5:5" x14ac:dyDescent="0.25">
      <c r="E1749" s="16"/>
    </row>
    <row r="1750" spans="5:5" x14ac:dyDescent="0.25">
      <c r="E1750" s="16"/>
    </row>
    <row r="1751" spans="5:5" x14ac:dyDescent="0.25">
      <c r="E1751" s="16"/>
    </row>
    <row r="1752" spans="5:5" x14ac:dyDescent="0.25">
      <c r="E1752" s="16"/>
    </row>
    <row r="1753" spans="5:5" x14ac:dyDescent="0.25">
      <c r="E1753" s="16"/>
    </row>
    <row r="1754" spans="5:5" x14ac:dyDescent="0.25">
      <c r="E1754" s="16"/>
    </row>
    <row r="1755" spans="5:5" x14ac:dyDescent="0.25">
      <c r="E1755" s="16"/>
    </row>
    <row r="1756" spans="5:5" x14ac:dyDescent="0.25">
      <c r="E1756" s="16"/>
    </row>
    <row r="1757" spans="5:5" x14ac:dyDescent="0.25">
      <c r="E1757" s="16"/>
    </row>
    <row r="1758" spans="5:5" x14ac:dyDescent="0.25">
      <c r="E1758" s="16"/>
    </row>
    <row r="1759" spans="5:5" x14ac:dyDescent="0.25">
      <c r="E1759" s="16"/>
    </row>
    <row r="1760" spans="5:5" x14ac:dyDescent="0.25">
      <c r="E1760" s="16"/>
    </row>
    <row r="1761" spans="5:5" x14ac:dyDescent="0.25">
      <c r="E1761" s="16"/>
    </row>
    <row r="1762" spans="5:5" x14ac:dyDescent="0.25">
      <c r="E1762" s="16"/>
    </row>
    <row r="1763" spans="5:5" x14ac:dyDescent="0.25">
      <c r="E1763" s="16"/>
    </row>
    <row r="1764" spans="5:5" x14ac:dyDescent="0.25">
      <c r="E1764" s="16"/>
    </row>
    <row r="1765" spans="5:5" x14ac:dyDescent="0.25">
      <c r="E1765" s="16"/>
    </row>
    <row r="1766" spans="5:5" x14ac:dyDescent="0.25">
      <c r="E1766" s="16"/>
    </row>
    <row r="1767" spans="5:5" x14ac:dyDescent="0.25">
      <c r="E1767" s="16"/>
    </row>
    <row r="1768" spans="5:5" x14ac:dyDescent="0.25">
      <c r="E1768" s="16"/>
    </row>
    <row r="1769" spans="5:5" x14ac:dyDescent="0.25">
      <c r="E1769" s="16"/>
    </row>
    <row r="1770" spans="5:5" x14ac:dyDescent="0.25">
      <c r="E1770" s="16"/>
    </row>
    <row r="1771" spans="5:5" x14ac:dyDescent="0.25">
      <c r="E1771" s="16"/>
    </row>
    <row r="1772" spans="5:5" x14ac:dyDescent="0.25">
      <c r="E1772" s="16"/>
    </row>
    <row r="1773" spans="5:5" x14ac:dyDescent="0.25">
      <c r="E1773" s="16"/>
    </row>
    <row r="1774" spans="5:5" x14ac:dyDescent="0.25">
      <c r="E1774" s="16"/>
    </row>
    <row r="1775" spans="5:5" x14ac:dyDescent="0.25">
      <c r="E1775" s="16"/>
    </row>
    <row r="1776" spans="5:5" x14ac:dyDescent="0.25">
      <c r="E1776" s="16"/>
    </row>
    <row r="1777" spans="5:5" x14ac:dyDescent="0.25">
      <c r="E1777" s="16"/>
    </row>
    <row r="1778" spans="5:5" x14ac:dyDescent="0.25">
      <c r="E1778" s="16"/>
    </row>
    <row r="1779" spans="5:5" x14ac:dyDescent="0.25">
      <c r="E1779" s="16"/>
    </row>
    <row r="1780" spans="5:5" x14ac:dyDescent="0.25">
      <c r="E1780" s="16"/>
    </row>
    <row r="1781" spans="5:5" x14ac:dyDescent="0.25">
      <c r="E1781" s="16"/>
    </row>
    <row r="1782" spans="5:5" x14ac:dyDescent="0.25">
      <c r="E1782" s="16"/>
    </row>
    <row r="1783" spans="5:5" x14ac:dyDescent="0.25">
      <c r="E1783" s="16"/>
    </row>
    <row r="1784" spans="5:5" x14ac:dyDescent="0.25">
      <c r="E1784" s="16"/>
    </row>
    <row r="1785" spans="5:5" x14ac:dyDescent="0.25">
      <c r="E1785" s="16"/>
    </row>
    <row r="1786" spans="5:5" x14ac:dyDescent="0.25">
      <c r="E1786" s="16"/>
    </row>
    <row r="1787" spans="5:5" x14ac:dyDescent="0.25">
      <c r="E1787" s="16"/>
    </row>
    <row r="1788" spans="5:5" x14ac:dyDescent="0.25">
      <c r="E1788" s="16"/>
    </row>
    <row r="1789" spans="5:5" x14ac:dyDescent="0.25">
      <c r="E1789" s="16"/>
    </row>
    <row r="1790" spans="5:5" x14ac:dyDescent="0.25">
      <c r="E1790" s="16"/>
    </row>
    <row r="1791" spans="5:5" x14ac:dyDescent="0.25">
      <c r="E1791" s="16"/>
    </row>
    <row r="1792" spans="5:5" x14ac:dyDescent="0.25">
      <c r="E1792" s="16"/>
    </row>
    <row r="1793" spans="5:5" x14ac:dyDescent="0.25">
      <c r="E1793" s="16"/>
    </row>
    <row r="1794" spans="5:5" x14ac:dyDescent="0.25">
      <c r="E1794" s="16"/>
    </row>
    <row r="1795" spans="5:5" x14ac:dyDescent="0.25">
      <c r="E1795" s="16"/>
    </row>
    <row r="1796" spans="5:5" x14ac:dyDescent="0.25">
      <c r="E1796" s="16"/>
    </row>
    <row r="1797" spans="5:5" x14ac:dyDescent="0.25">
      <c r="E1797" s="16"/>
    </row>
    <row r="1798" spans="5:5" x14ac:dyDescent="0.25">
      <c r="E1798" s="16"/>
    </row>
    <row r="1799" spans="5:5" x14ac:dyDescent="0.25">
      <c r="E1799" s="16"/>
    </row>
    <row r="1800" spans="5:5" x14ac:dyDescent="0.25">
      <c r="E1800" s="16"/>
    </row>
    <row r="1801" spans="5:5" x14ac:dyDescent="0.25">
      <c r="E1801" s="16"/>
    </row>
    <row r="1802" spans="5:5" x14ac:dyDescent="0.25">
      <c r="E1802" s="16"/>
    </row>
    <row r="1803" spans="5:5" x14ac:dyDescent="0.25">
      <c r="E1803" s="16"/>
    </row>
    <row r="1804" spans="5:5" x14ac:dyDescent="0.25">
      <c r="E1804" s="16"/>
    </row>
    <row r="1805" spans="5:5" x14ac:dyDescent="0.25">
      <c r="E1805" s="16"/>
    </row>
    <row r="1806" spans="5:5" x14ac:dyDescent="0.25">
      <c r="E1806" s="16"/>
    </row>
    <row r="1807" spans="5:5" x14ac:dyDescent="0.25">
      <c r="E1807" s="16"/>
    </row>
    <row r="1808" spans="5:5" x14ac:dyDescent="0.25">
      <c r="E1808" s="16"/>
    </row>
    <row r="1809" spans="5:5" x14ac:dyDescent="0.25">
      <c r="E1809" s="16"/>
    </row>
    <row r="1810" spans="5:5" x14ac:dyDescent="0.25">
      <c r="E1810" s="16"/>
    </row>
    <row r="1811" spans="5:5" x14ac:dyDescent="0.25">
      <c r="E1811" s="16"/>
    </row>
    <row r="1812" spans="5:5" x14ac:dyDescent="0.25">
      <c r="E1812" s="16"/>
    </row>
    <row r="1813" spans="5:5" x14ac:dyDescent="0.25">
      <c r="E1813" s="16"/>
    </row>
    <row r="1814" spans="5:5" x14ac:dyDescent="0.25">
      <c r="E1814" s="16"/>
    </row>
    <row r="1815" spans="5:5" x14ac:dyDescent="0.25">
      <c r="E1815" s="16"/>
    </row>
    <row r="1816" spans="5:5" x14ac:dyDescent="0.25">
      <c r="E1816" s="16"/>
    </row>
    <row r="1817" spans="5:5" x14ac:dyDescent="0.25">
      <c r="E1817" s="16"/>
    </row>
    <row r="1818" spans="5:5" x14ac:dyDescent="0.25">
      <c r="E1818" s="16"/>
    </row>
    <row r="1819" spans="5:5" x14ac:dyDescent="0.25">
      <c r="E1819" s="16"/>
    </row>
    <row r="1820" spans="5:5" x14ac:dyDescent="0.25">
      <c r="E1820" s="16"/>
    </row>
    <row r="1821" spans="5:5" x14ac:dyDescent="0.25">
      <c r="E1821" s="16"/>
    </row>
    <row r="1822" spans="5:5" x14ac:dyDescent="0.25">
      <c r="E1822" s="16"/>
    </row>
    <row r="1823" spans="5:5" x14ac:dyDescent="0.25">
      <c r="E1823" s="16"/>
    </row>
    <row r="1824" spans="5:5" x14ac:dyDescent="0.25">
      <c r="E1824" s="16"/>
    </row>
    <row r="1825" spans="5:5" x14ac:dyDescent="0.25">
      <c r="E1825" s="16"/>
    </row>
    <row r="1826" spans="5:5" x14ac:dyDescent="0.25">
      <c r="E1826" s="16"/>
    </row>
    <row r="1827" spans="5:5" x14ac:dyDescent="0.25">
      <c r="E1827" s="16"/>
    </row>
    <row r="1828" spans="5:5" x14ac:dyDescent="0.25">
      <c r="E1828" s="16"/>
    </row>
    <row r="1829" spans="5:5" x14ac:dyDescent="0.25">
      <c r="E1829" s="16"/>
    </row>
    <row r="1830" spans="5:5" x14ac:dyDescent="0.25">
      <c r="E1830" s="16"/>
    </row>
    <row r="1831" spans="5:5" x14ac:dyDescent="0.25">
      <c r="E1831" s="16"/>
    </row>
    <row r="1832" spans="5:5" x14ac:dyDescent="0.25">
      <c r="E1832" s="16"/>
    </row>
    <row r="1833" spans="5:5" x14ac:dyDescent="0.25">
      <c r="E1833" s="16"/>
    </row>
    <row r="1834" spans="5:5" x14ac:dyDescent="0.25">
      <c r="E1834" s="16"/>
    </row>
    <row r="1835" spans="5:5" x14ac:dyDescent="0.25">
      <c r="E1835" s="16"/>
    </row>
    <row r="1836" spans="5:5" x14ac:dyDescent="0.25">
      <c r="E1836" s="16"/>
    </row>
    <row r="1837" spans="5:5" x14ac:dyDescent="0.25">
      <c r="E1837" s="16"/>
    </row>
    <row r="1838" spans="5:5" x14ac:dyDescent="0.25">
      <c r="E1838" s="16"/>
    </row>
    <row r="1839" spans="5:5" x14ac:dyDescent="0.25">
      <c r="E1839" s="16"/>
    </row>
    <row r="1840" spans="5:5" x14ac:dyDescent="0.25">
      <c r="E1840" s="16"/>
    </row>
    <row r="1841" spans="5:5" x14ac:dyDescent="0.25">
      <c r="E1841" s="16"/>
    </row>
    <row r="1842" spans="5:5" x14ac:dyDescent="0.25">
      <c r="E1842" s="16"/>
    </row>
    <row r="1843" spans="5:5" x14ac:dyDescent="0.25">
      <c r="E1843" s="16"/>
    </row>
    <row r="1844" spans="5:5" x14ac:dyDescent="0.25">
      <c r="E1844" s="16"/>
    </row>
    <row r="1845" spans="5:5" x14ac:dyDescent="0.25">
      <c r="E1845" s="16"/>
    </row>
    <row r="1846" spans="5:5" x14ac:dyDescent="0.25">
      <c r="E1846" s="16"/>
    </row>
    <row r="1847" spans="5:5" x14ac:dyDescent="0.25">
      <c r="E1847" s="16"/>
    </row>
    <row r="1848" spans="5:5" x14ac:dyDescent="0.25">
      <c r="E1848" s="16"/>
    </row>
    <row r="1849" spans="5:5" x14ac:dyDescent="0.25">
      <c r="E1849" s="16"/>
    </row>
    <row r="1850" spans="5:5" x14ac:dyDescent="0.25">
      <c r="E1850" s="16"/>
    </row>
    <row r="1851" spans="5:5" x14ac:dyDescent="0.25">
      <c r="E1851" s="16"/>
    </row>
    <row r="1852" spans="5:5" x14ac:dyDescent="0.25">
      <c r="E1852" s="16"/>
    </row>
    <row r="1853" spans="5:5" x14ac:dyDescent="0.25">
      <c r="E1853" s="16"/>
    </row>
    <row r="1854" spans="5:5" x14ac:dyDescent="0.25">
      <c r="E1854" s="16"/>
    </row>
    <row r="1855" spans="5:5" x14ac:dyDescent="0.25">
      <c r="E1855" s="16"/>
    </row>
    <row r="1856" spans="5:5" x14ac:dyDescent="0.25">
      <c r="E1856" s="16"/>
    </row>
    <row r="1857" spans="5:5" x14ac:dyDescent="0.25">
      <c r="E1857" s="16"/>
    </row>
    <row r="1858" spans="5:5" x14ac:dyDescent="0.25">
      <c r="E1858" s="16"/>
    </row>
    <row r="1859" spans="5:5" x14ac:dyDescent="0.25">
      <c r="E1859" s="16"/>
    </row>
    <row r="1860" spans="5:5" x14ac:dyDescent="0.25">
      <c r="E1860" s="16"/>
    </row>
    <row r="1861" spans="5:5" x14ac:dyDescent="0.25">
      <c r="E1861" s="16"/>
    </row>
    <row r="1862" spans="5:5" x14ac:dyDescent="0.25">
      <c r="E1862" s="16"/>
    </row>
    <row r="1863" spans="5:5" x14ac:dyDescent="0.25">
      <c r="E1863" s="16"/>
    </row>
    <row r="1864" spans="5:5" x14ac:dyDescent="0.25">
      <c r="E1864" s="16"/>
    </row>
    <row r="1865" spans="5:5" x14ac:dyDescent="0.25">
      <c r="E1865" s="16"/>
    </row>
    <row r="1866" spans="5:5" x14ac:dyDescent="0.25">
      <c r="E1866" s="16"/>
    </row>
    <row r="1867" spans="5:5" x14ac:dyDescent="0.25">
      <c r="E1867" s="16"/>
    </row>
    <row r="1868" spans="5:5" x14ac:dyDescent="0.25">
      <c r="E1868" s="16"/>
    </row>
    <row r="1869" spans="5:5" x14ac:dyDescent="0.25">
      <c r="E1869" s="16"/>
    </row>
    <row r="1870" spans="5:5" x14ac:dyDescent="0.25">
      <c r="E1870" s="16"/>
    </row>
    <row r="1871" spans="5:5" x14ac:dyDescent="0.25">
      <c r="E1871" s="16"/>
    </row>
    <row r="1872" spans="5:5" x14ac:dyDescent="0.25">
      <c r="E1872" s="16"/>
    </row>
    <row r="1873" spans="5:5" x14ac:dyDescent="0.25">
      <c r="E1873" s="16"/>
    </row>
    <row r="1874" spans="5:5" x14ac:dyDescent="0.25">
      <c r="E1874" s="16"/>
    </row>
    <row r="1875" spans="5:5" x14ac:dyDescent="0.25">
      <c r="E1875" s="16"/>
    </row>
    <row r="1876" spans="5:5" x14ac:dyDescent="0.25">
      <c r="E1876" s="16"/>
    </row>
    <row r="1877" spans="5:5" x14ac:dyDescent="0.25">
      <c r="E1877" s="16"/>
    </row>
    <row r="1878" spans="5:5" x14ac:dyDescent="0.25">
      <c r="E1878" s="16"/>
    </row>
    <row r="1879" spans="5:5" x14ac:dyDescent="0.25">
      <c r="E1879" s="16"/>
    </row>
    <row r="1880" spans="5:5" x14ac:dyDescent="0.25">
      <c r="E1880" s="16"/>
    </row>
    <row r="1881" spans="5:5" x14ac:dyDescent="0.25">
      <c r="E1881" s="16"/>
    </row>
    <row r="1882" spans="5:5" x14ac:dyDescent="0.25">
      <c r="E1882" s="16"/>
    </row>
    <row r="1883" spans="5:5" x14ac:dyDescent="0.25">
      <c r="E1883" s="16"/>
    </row>
    <row r="1884" spans="5:5" x14ac:dyDescent="0.25">
      <c r="E1884" s="16"/>
    </row>
    <row r="1885" spans="5:5" x14ac:dyDescent="0.25">
      <c r="E1885" s="16"/>
    </row>
    <row r="1886" spans="5:5" x14ac:dyDescent="0.25">
      <c r="E1886" s="16"/>
    </row>
    <row r="1887" spans="5:5" x14ac:dyDescent="0.25">
      <c r="E1887" s="16"/>
    </row>
    <row r="1888" spans="5:5" x14ac:dyDescent="0.25">
      <c r="E1888" s="16"/>
    </row>
    <row r="1889" spans="5:5" x14ac:dyDescent="0.25">
      <c r="E1889" s="16"/>
    </row>
    <row r="1890" spans="5:5" x14ac:dyDescent="0.25">
      <c r="E1890" s="16"/>
    </row>
    <row r="1891" spans="5:5" x14ac:dyDescent="0.25">
      <c r="E1891" s="16"/>
    </row>
    <row r="1892" spans="5:5" x14ac:dyDescent="0.25">
      <c r="E1892" s="16"/>
    </row>
    <row r="1893" spans="5:5" x14ac:dyDescent="0.25">
      <c r="E1893" s="16"/>
    </row>
    <row r="1894" spans="5:5" x14ac:dyDescent="0.25">
      <c r="E1894" s="16"/>
    </row>
    <row r="1895" spans="5:5" x14ac:dyDescent="0.25">
      <c r="E1895" s="16"/>
    </row>
    <row r="1896" spans="5:5" x14ac:dyDescent="0.25">
      <c r="E1896" s="16"/>
    </row>
    <row r="1897" spans="5:5" x14ac:dyDescent="0.25">
      <c r="E1897" s="16"/>
    </row>
    <row r="1898" spans="5:5" x14ac:dyDescent="0.25">
      <c r="E1898" s="16"/>
    </row>
    <row r="1899" spans="5:5" x14ac:dyDescent="0.25">
      <c r="E1899" s="16"/>
    </row>
    <row r="1900" spans="5:5" x14ac:dyDescent="0.25">
      <c r="E1900" s="16"/>
    </row>
    <row r="1901" spans="5:5" x14ac:dyDescent="0.25">
      <c r="E1901" s="16"/>
    </row>
    <row r="1902" spans="5:5" x14ac:dyDescent="0.25">
      <c r="E1902" s="16"/>
    </row>
    <row r="1903" spans="5:5" x14ac:dyDescent="0.25">
      <c r="E1903" s="16"/>
    </row>
    <row r="1904" spans="5:5" x14ac:dyDescent="0.25">
      <c r="E1904" s="16"/>
    </row>
    <row r="1905" spans="5:5" x14ac:dyDescent="0.25">
      <c r="E1905" s="16"/>
    </row>
    <row r="1906" spans="5:5" x14ac:dyDescent="0.25">
      <c r="E1906" s="16"/>
    </row>
    <row r="1907" spans="5:5" x14ac:dyDescent="0.25">
      <c r="E1907" s="16"/>
    </row>
    <row r="1908" spans="5:5" x14ac:dyDescent="0.25">
      <c r="E1908" s="16"/>
    </row>
    <row r="1909" spans="5:5" x14ac:dyDescent="0.25">
      <c r="E1909" s="16"/>
    </row>
    <row r="1910" spans="5:5" x14ac:dyDescent="0.25">
      <c r="E1910" s="16"/>
    </row>
    <row r="1911" spans="5:5" x14ac:dyDescent="0.25">
      <c r="E1911" s="16"/>
    </row>
    <row r="1912" spans="5:5" x14ac:dyDescent="0.25">
      <c r="E1912" s="16"/>
    </row>
    <row r="1913" spans="5:5" x14ac:dyDescent="0.25">
      <c r="E1913" s="16"/>
    </row>
    <row r="1914" spans="5:5" x14ac:dyDescent="0.25">
      <c r="E1914" s="16"/>
    </row>
    <row r="1915" spans="5:5" x14ac:dyDescent="0.25">
      <c r="E1915" s="16"/>
    </row>
    <row r="1916" spans="5:5" x14ac:dyDescent="0.25">
      <c r="E1916" s="16"/>
    </row>
    <row r="1917" spans="5:5" x14ac:dyDescent="0.25">
      <c r="E1917" s="16"/>
    </row>
    <row r="1918" spans="5:5" x14ac:dyDescent="0.25">
      <c r="E1918" s="16"/>
    </row>
    <row r="1919" spans="5:5" x14ac:dyDescent="0.25">
      <c r="E1919" s="16"/>
    </row>
    <row r="1920" spans="5:5" x14ac:dyDescent="0.25">
      <c r="E1920" s="16"/>
    </row>
    <row r="1921" spans="5:5" x14ac:dyDescent="0.25">
      <c r="E1921" s="16"/>
    </row>
    <row r="1922" spans="5:5" x14ac:dyDescent="0.25">
      <c r="E1922" s="16"/>
    </row>
    <row r="1923" spans="5:5" x14ac:dyDescent="0.25">
      <c r="E1923" s="16"/>
    </row>
    <row r="1924" spans="5:5" x14ac:dyDescent="0.25">
      <c r="E1924" s="16"/>
    </row>
    <row r="1925" spans="5:5" x14ac:dyDescent="0.25">
      <c r="E1925" s="16"/>
    </row>
    <row r="1926" spans="5:5" x14ac:dyDescent="0.25">
      <c r="E1926" s="16"/>
    </row>
    <row r="1927" spans="5:5" x14ac:dyDescent="0.25">
      <c r="E1927" s="16"/>
    </row>
    <row r="1928" spans="5:5" x14ac:dyDescent="0.25">
      <c r="E1928" s="16"/>
    </row>
    <row r="1929" spans="5:5" x14ac:dyDescent="0.25">
      <c r="E1929" s="16"/>
    </row>
    <row r="1930" spans="5:5" x14ac:dyDescent="0.25">
      <c r="E1930" s="16"/>
    </row>
    <row r="1931" spans="5:5" x14ac:dyDescent="0.25">
      <c r="E1931" s="16"/>
    </row>
    <row r="1932" spans="5:5" x14ac:dyDescent="0.25">
      <c r="E1932" s="16"/>
    </row>
    <row r="1933" spans="5:5" x14ac:dyDescent="0.25">
      <c r="E1933" s="16"/>
    </row>
    <row r="1934" spans="5:5" x14ac:dyDescent="0.25">
      <c r="E1934" s="16"/>
    </row>
    <row r="1935" spans="5:5" x14ac:dyDescent="0.25">
      <c r="E1935" s="16"/>
    </row>
    <row r="1936" spans="5:5" x14ac:dyDescent="0.25">
      <c r="E1936" s="16"/>
    </row>
    <row r="1937" spans="5:5" x14ac:dyDescent="0.25">
      <c r="E1937" s="16"/>
    </row>
    <row r="1938" spans="5:5" x14ac:dyDescent="0.25">
      <c r="E1938" s="16"/>
    </row>
    <row r="1939" spans="5:5" x14ac:dyDescent="0.25">
      <c r="E1939" s="16"/>
    </row>
    <row r="1940" spans="5:5" x14ac:dyDescent="0.25">
      <c r="E1940" s="16"/>
    </row>
    <row r="1941" spans="5:5" x14ac:dyDescent="0.25">
      <c r="E1941" s="16"/>
    </row>
    <row r="1942" spans="5:5" x14ac:dyDescent="0.25">
      <c r="E1942" s="16"/>
    </row>
    <row r="1943" spans="5:5" x14ac:dyDescent="0.25">
      <c r="E1943" s="16"/>
    </row>
    <row r="1944" spans="5:5" x14ac:dyDescent="0.25">
      <c r="E1944" s="16"/>
    </row>
    <row r="1945" spans="5:5" x14ac:dyDescent="0.25">
      <c r="E1945" s="16"/>
    </row>
    <row r="1946" spans="5:5" x14ac:dyDescent="0.25">
      <c r="E1946" s="16"/>
    </row>
    <row r="1947" spans="5:5" x14ac:dyDescent="0.25">
      <c r="E1947" s="16"/>
    </row>
    <row r="1948" spans="5:5" x14ac:dyDescent="0.25">
      <c r="E1948" s="16"/>
    </row>
    <row r="1949" spans="5:5" x14ac:dyDescent="0.25">
      <c r="E1949" s="16"/>
    </row>
    <row r="1950" spans="5:5" x14ac:dyDescent="0.25">
      <c r="E1950" s="16"/>
    </row>
    <row r="1951" spans="5:5" x14ac:dyDescent="0.25">
      <c r="E1951" s="16"/>
    </row>
    <row r="1952" spans="5:5" x14ac:dyDescent="0.25">
      <c r="E1952" s="16"/>
    </row>
    <row r="1953" spans="5:5" x14ac:dyDescent="0.25">
      <c r="E1953" s="16"/>
    </row>
    <row r="1954" spans="5:5" x14ac:dyDescent="0.25">
      <c r="E1954" s="16"/>
    </row>
    <row r="1955" spans="5:5" x14ac:dyDescent="0.25">
      <c r="E1955" s="16"/>
    </row>
    <row r="1956" spans="5:5" x14ac:dyDescent="0.25">
      <c r="E1956" s="16"/>
    </row>
    <row r="1957" spans="5:5" x14ac:dyDescent="0.25">
      <c r="E1957" s="16"/>
    </row>
    <row r="1958" spans="5:5" x14ac:dyDescent="0.25">
      <c r="E1958" s="16"/>
    </row>
    <row r="1959" spans="5:5" x14ac:dyDescent="0.25">
      <c r="E1959" s="16"/>
    </row>
    <row r="1960" spans="5:5" x14ac:dyDescent="0.25">
      <c r="E1960" s="16"/>
    </row>
    <row r="1961" spans="5:5" x14ac:dyDescent="0.25">
      <c r="E1961" s="16"/>
    </row>
    <row r="1962" spans="5:5" x14ac:dyDescent="0.25">
      <c r="E1962" s="16"/>
    </row>
    <row r="1963" spans="5:5" x14ac:dyDescent="0.25">
      <c r="E1963" s="16"/>
    </row>
    <row r="1964" spans="5:5" x14ac:dyDescent="0.25">
      <c r="E1964" s="16"/>
    </row>
    <row r="1965" spans="5:5" x14ac:dyDescent="0.25">
      <c r="E1965" s="16"/>
    </row>
    <row r="1966" spans="5:5" x14ac:dyDescent="0.25">
      <c r="E1966" s="16"/>
    </row>
    <row r="1967" spans="5:5" x14ac:dyDescent="0.25">
      <c r="E1967" s="16"/>
    </row>
    <row r="1968" spans="5:5" x14ac:dyDescent="0.25">
      <c r="E1968" s="16"/>
    </row>
    <row r="1969" spans="5:5" x14ac:dyDescent="0.25">
      <c r="E1969" s="16"/>
    </row>
    <row r="1970" spans="5:5" x14ac:dyDescent="0.25">
      <c r="E1970" s="16"/>
    </row>
    <row r="1971" spans="5:5" x14ac:dyDescent="0.25">
      <c r="E1971" s="16"/>
    </row>
    <row r="1972" spans="5:5" x14ac:dyDescent="0.25">
      <c r="E1972" s="16"/>
    </row>
    <row r="1973" spans="5:5" x14ac:dyDescent="0.25">
      <c r="E1973" s="16"/>
    </row>
    <row r="1974" spans="5:5" x14ac:dyDescent="0.25">
      <c r="E1974" s="16"/>
    </row>
    <row r="1975" spans="5:5" x14ac:dyDescent="0.25">
      <c r="E1975" s="16"/>
    </row>
    <row r="1976" spans="5:5" x14ac:dyDescent="0.25">
      <c r="E1976" s="16"/>
    </row>
    <row r="1977" spans="5:5" x14ac:dyDescent="0.25">
      <c r="E1977" s="16"/>
    </row>
    <row r="1978" spans="5:5" x14ac:dyDescent="0.25">
      <c r="E1978" s="16"/>
    </row>
    <row r="1979" spans="5:5" x14ac:dyDescent="0.25">
      <c r="E1979" s="16"/>
    </row>
    <row r="1980" spans="5:5" x14ac:dyDescent="0.25">
      <c r="E1980" s="16"/>
    </row>
    <row r="1981" spans="5:5" x14ac:dyDescent="0.25">
      <c r="E1981" s="16"/>
    </row>
    <row r="1982" spans="5:5" x14ac:dyDescent="0.25">
      <c r="E1982" s="16"/>
    </row>
    <row r="1983" spans="5:5" x14ac:dyDescent="0.25">
      <c r="E1983" s="16"/>
    </row>
    <row r="1984" spans="5:5" x14ac:dyDescent="0.25">
      <c r="E1984" s="16"/>
    </row>
    <row r="1985" spans="5:5" x14ac:dyDescent="0.25">
      <c r="E1985" s="16"/>
    </row>
    <row r="1986" spans="5:5" x14ac:dyDescent="0.25">
      <c r="E1986" s="16"/>
    </row>
    <row r="1987" spans="5:5" x14ac:dyDescent="0.25">
      <c r="E1987" s="16"/>
    </row>
    <row r="1988" spans="5:5" x14ac:dyDescent="0.25">
      <c r="E1988" s="16"/>
    </row>
    <row r="1989" spans="5:5" x14ac:dyDescent="0.25">
      <c r="E1989" s="16"/>
    </row>
    <row r="1990" spans="5:5" x14ac:dyDescent="0.25">
      <c r="E1990" s="16"/>
    </row>
    <row r="1991" spans="5:5" x14ac:dyDescent="0.25">
      <c r="E1991" s="16"/>
    </row>
    <row r="1992" spans="5:5" x14ac:dyDescent="0.25">
      <c r="E1992" s="16"/>
    </row>
    <row r="1993" spans="5:5" x14ac:dyDescent="0.25">
      <c r="E1993" s="16"/>
    </row>
    <row r="1994" spans="5:5" x14ac:dyDescent="0.25">
      <c r="E1994" s="16"/>
    </row>
    <row r="1995" spans="5:5" x14ac:dyDescent="0.25">
      <c r="E1995" s="16"/>
    </row>
    <row r="1996" spans="5:5" x14ac:dyDescent="0.25">
      <c r="E1996" s="16"/>
    </row>
    <row r="1997" spans="5:5" x14ac:dyDescent="0.25">
      <c r="E1997" s="16"/>
    </row>
    <row r="1998" spans="5:5" x14ac:dyDescent="0.25">
      <c r="E1998" s="16"/>
    </row>
    <row r="1999" spans="5:5" x14ac:dyDescent="0.25">
      <c r="E1999" s="16"/>
    </row>
    <row r="2000" spans="5:5" x14ac:dyDescent="0.25">
      <c r="E2000" s="16"/>
    </row>
    <row r="2001" spans="5:5" x14ac:dyDescent="0.25">
      <c r="E2001" s="16"/>
    </row>
    <row r="2002" spans="5:5" x14ac:dyDescent="0.25">
      <c r="E2002" s="16"/>
    </row>
    <row r="2003" spans="5:5" x14ac:dyDescent="0.25">
      <c r="E2003" s="16"/>
    </row>
    <row r="2004" spans="5:5" x14ac:dyDescent="0.25">
      <c r="E2004" s="16"/>
    </row>
    <row r="2005" spans="5:5" x14ac:dyDescent="0.25">
      <c r="E2005" s="16"/>
    </row>
    <row r="2006" spans="5:5" x14ac:dyDescent="0.25">
      <c r="E2006" s="16"/>
    </row>
    <row r="2007" spans="5:5" x14ac:dyDescent="0.25">
      <c r="E2007" s="16"/>
    </row>
    <row r="2008" spans="5:5" x14ac:dyDescent="0.25">
      <c r="E2008" s="16"/>
    </row>
    <row r="2009" spans="5:5" x14ac:dyDescent="0.25">
      <c r="E2009" s="16"/>
    </row>
    <row r="2010" spans="5:5" x14ac:dyDescent="0.25">
      <c r="E2010" s="16"/>
    </row>
    <row r="2011" spans="5:5" x14ac:dyDescent="0.25">
      <c r="E2011" s="16"/>
    </row>
    <row r="2012" spans="5:5" x14ac:dyDescent="0.25">
      <c r="E2012" s="16"/>
    </row>
    <row r="2013" spans="5:5" x14ac:dyDescent="0.25">
      <c r="E2013" s="16"/>
    </row>
    <row r="2014" spans="5:5" x14ac:dyDescent="0.25">
      <c r="E2014" s="16"/>
    </row>
    <row r="2015" spans="5:5" x14ac:dyDescent="0.25">
      <c r="E2015" s="16"/>
    </row>
    <row r="2016" spans="5:5" x14ac:dyDescent="0.25">
      <c r="E2016" s="16"/>
    </row>
    <row r="2017" spans="5:5" x14ac:dyDescent="0.25">
      <c r="E2017" s="16"/>
    </row>
    <row r="2018" spans="5:5" x14ac:dyDescent="0.25">
      <c r="E2018" s="16"/>
    </row>
    <row r="2019" spans="5:5" x14ac:dyDescent="0.25">
      <c r="E2019" s="16"/>
    </row>
    <row r="2020" spans="5:5" x14ac:dyDescent="0.25">
      <c r="E2020" s="16"/>
    </row>
    <row r="2021" spans="5:5" x14ac:dyDescent="0.25">
      <c r="E2021" s="16"/>
    </row>
    <row r="2022" spans="5:5" x14ac:dyDescent="0.25">
      <c r="E2022" s="16"/>
    </row>
    <row r="2023" spans="5:5" x14ac:dyDescent="0.25">
      <c r="E2023" s="16"/>
    </row>
    <row r="2024" spans="5:5" x14ac:dyDescent="0.25">
      <c r="E2024" s="16"/>
    </row>
    <row r="2025" spans="5:5" x14ac:dyDescent="0.25">
      <c r="E2025" s="16"/>
    </row>
    <row r="2026" spans="5:5" x14ac:dyDescent="0.25">
      <c r="E2026" s="16"/>
    </row>
    <row r="2027" spans="5:5" x14ac:dyDescent="0.25">
      <c r="E2027" s="16"/>
    </row>
    <row r="2028" spans="5:5" x14ac:dyDescent="0.25">
      <c r="E2028" s="16"/>
    </row>
    <row r="2029" spans="5:5" x14ac:dyDescent="0.25">
      <c r="E2029" s="16"/>
    </row>
    <row r="2030" spans="5:5" x14ac:dyDescent="0.25">
      <c r="E2030" s="16"/>
    </row>
    <row r="2031" spans="5:5" x14ac:dyDescent="0.25">
      <c r="E2031" s="16"/>
    </row>
    <row r="2032" spans="5:5" x14ac:dyDescent="0.25">
      <c r="E2032" s="16"/>
    </row>
    <row r="2033" spans="5:5" x14ac:dyDescent="0.25">
      <c r="E2033" s="16"/>
    </row>
    <row r="2034" spans="5:5" x14ac:dyDescent="0.25">
      <c r="E2034" s="16"/>
    </row>
    <row r="2035" spans="5:5" x14ac:dyDescent="0.25">
      <c r="E2035" s="16"/>
    </row>
    <row r="2036" spans="5:5" x14ac:dyDescent="0.25">
      <c r="E2036" s="16"/>
    </row>
    <row r="2037" spans="5:5" x14ac:dyDescent="0.25">
      <c r="E2037" s="16"/>
    </row>
    <row r="2038" spans="5:5" x14ac:dyDescent="0.25">
      <c r="E2038" s="16"/>
    </row>
    <row r="2039" spans="5:5" x14ac:dyDescent="0.25">
      <c r="E2039" s="16"/>
    </row>
    <row r="2040" spans="5:5" x14ac:dyDescent="0.25">
      <c r="E2040" s="16"/>
    </row>
    <row r="2041" spans="5:5" x14ac:dyDescent="0.25">
      <c r="E2041" s="16"/>
    </row>
    <row r="2042" spans="5:5" x14ac:dyDescent="0.25">
      <c r="E2042" s="16"/>
    </row>
    <row r="2043" spans="5:5" x14ac:dyDescent="0.25">
      <c r="E2043" s="16"/>
    </row>
    <row r="2044" spans="5:5" x14ac:dyDescent="0.25">
      <c r="E2044" s="16"/>
    </row>
    <row r="2045" spans="5:5" x14ac:dyDescent="0.25">
      <c r="E2045" s="16"/>
    </row>
    <row r="2046" spans="5:5" x14ac:dyDescent="0.25">
      <c r="E2046" s="16"/>
    </row>
    <row r="2047" spans="5:5" x14ac:dyDescent="0.25">
      <c r="E2047" s="16"/>
    </row>
    <row r="2048" spans="5:5" x14ac:dyDescent="0.25">
      <c r="E2048" s="16"/>
    </row>
    <row r="2049" spans="5:5" x14ac:dyDescent="0.25">
      <c r="E2049" s="16"/>
    </row>
    <row r="2050" spans="5:5" x14ac:dyDescent="0.25">
      <c r="E2050" s="16"/>
    </row>
    <row r="2051" spans="5:5" x14ac:dyDescent="0.25">
      <c r="E2051" s="16"/>
    </row>
    <row r="2052" spans="5:5" x14ac:dyDescent="0.25">
      <c r="E2052" s="16"/>
    </row>
    <row r="2053" spans="5:5" x14ac:dyDescent="0.25">
      <c r="E2053" s="16"/>
    </row>
    <row r="2054" spans="5:5" x14ac:dyDescent="0.25">
      <c r="E2054" s="16"/>
    </row>
    <row r="2055" spans="5:5" x14ac:dyDescent="0.25">
      <c r="E2055" s="16"/>
    </row>
    <row r="2056" spans="5:5" x14ac:dyDescent="0.25">
      <c r="E2056" s="16"/>
    </row>
    <row r="2057" spans="5:5" x14ac:dyDescent="0.25">
      <c r="E2057" s="16"/>
    </row>
    <row r="2058" spans="5:5" x14ac:dyDescent="0.25">
      <c r="E2058" s="16"/>
    </row>
    <row r="2059" spans="5:5" x14ac:dyDescent="0.25">
      <c r="E2059" s="16"/>
    </row>
    <row r="2060" spans="5:5" x14ac:dyDescent="0.25">
      <c r="E2060" s="16"/>
    </row>
    <row r="2061" spans="5:5" x14ac:dyDescent="0.25">
      <c r="E2061" s="16"/>
    </row>
    <row r="2062" spans="5:5" x14ac:dyDescent="0.25">
      <c r="E2062" s="16"/>
    </row>
    <row r="2063" spans="5:5" x14ac:dyDescent="0.25">
      <c r="E2063" s="16"/>
    </row>
    <row r="2064" spans="5:5" x14ac:dyDescent="0.25">
      <c r="E2064" s="16"/>
    </row>
    <row r="2065" spans="5:5" x14ac:dyDescent="0.25">
      <c r="E2065" s="16"/>
    </row>
    <row r="2066" spans="5:5" x14ac:dyDescent="0.25">
      <c r="E2066" s="16"/>
    </row>
    <row r="2067" spans="5:5" x14ac:dyDescent="0.25">
      <c r="E2067" s="16"/>
    </row>
    <row r="2068" spans="5:5" x14ac:dyDescent="0.25">
      <c r="E2068" s="16"/>
    </row>
    <row r="2069" spans="5:5" x14ac:dyDescent="0.25">
      <c r="E2069" s="16"/>
    </row>
    <row r="2070" spans="5:5" x14ac:dyDescent="0.25">
      <c r="E2070" s="16"/>
    </row>
    <row r="2071" spans="5:5" x14ac:dyDescent="0.25">
      <c r="E2071" s="16"/>
    </row>
    <row r="2072" spans="5:5" x14ac:dyDescent="0.25">
      <c r="E2072" s="16"/>
    </row>
    <row r="2073" spans="5:5" x14ac:dyDescent="0.25">
      <c r="E2073" s="16"/>
    </row>
    <row r="2074" spans="5:5" x14ac:dyDescent="0.25">
      <c r="E2074" s="16"/>
    </row>
    <row r="2075" spans="5:5" x14ac:dyDescent="0.25">
      <c r="E2075" s="16"/>
    </row>
    <row r="2076" spans="5:5" x14ac:dyDescent="0.25">
      <c r="E2076" s="16"/>
    </row>
    <row r="2077" spans="5:5" x14ac:dyDescent="0.25">
      <c r="E2077" s="16"/>
    </row>
    <row r="2078" spans="5:5" x14ac:dyDescent="0.25">
      <c r="E2078" s="16"/>
    </row>
    <row r="2079" spans="5:5" x14ac:dyDescent="0.25">
      <c r="E2079" s="16"/>
    </row>
    <row r="2080" spans="5:5" x14ac:dyDescent="0.25">
      <c r="E2080" s="16"/>
    </row>
    <row r="2081" spans="5:5" x14ac:dyDescent="0.25">
      <c r="E2081" s="16"/>
    </row>
    <row r="2082" spans="5:5" x14ac:dyDescent="0.25">
      <c r="E2082" s="16"/>
    </row>
    <row r="2083" spans="5:5" x14ac:dyDescent="0.25">
      <c r="E2083" s="16"/>
    </row>
    <row r="2084" spans="5:5" x14ac:dyDescent="0.25">
      <c r="E2084" s="16"/>
    </row>
    <row r="2085" spans="5:5" x14ac:dyDescent="0.25">
      <c r="E2085" s="16"/>
    </row>
    <row r="2086" spans="5:5" x14ac:dyDescent="0.25">
      <c r="E2086" s="16"/>
    </row>
    <row r="2087" spans="5:5" x14ac:dyDescent="0.25">
      <c r="E2087" s="16"/>
    </row>
    <row r="2088" spans="5:5" x14ac:dyDescent="0.25">
      <c r="E2088" s="16"/>
    </row>
    <row r="2089" spans="5:5" x14ac:dyDescent="0.25">
      <c r="E2089" s="16"/>
    </row>
    <row r="2090" spans="5:5" x14ac:dyDescent="0.25">
      <c r="E2090" s="16"/>
    </row>
    <row r="2091" spans="5:5" x14ac:dyDescent="0.25">
      <c r="E2091" s="16"/>
    </row>
    <row r="2092" spans="5:5" x14ac:dyDescent="0.25">
      <c r="E2092" s="16"/>
    </row>
    <row r="2093" spans="5:5" x14ac:dyDescent="0.25">
      <c r="E2093" s="16"/>
    </row>
    <row r="2094" spans="5:5" x14ac:dyDescent="0.25">
      <c r="E2094" s="16"/>
    </row>
    <row r="2095" spans="5:5" x14ac:dyDescent="0.25">
      <c r="E2095" s="16"/>
    </row>
    <row r="2096" spans="5:5" x14ac:dyDescent="0.25">
      <c r="E2096" s="16"/>
    </row>
    <row r="2097" spans="5:5" x14ac:dyDescent="0.25">
      <c r="E2097" s="16"/>
    </row>
    <row r="2098" spans="5:5" x14ac:dyDescent="0.25">
      <c r="E2098" s="16"/>
    </row>
    <row r="2099" spans="5:5" x14ac:dyDescent="0.25">
      <c r="E2099" s="16"/>
    </row>
    <row r="2100" spans="5:5" x14ac:dyDescent="0.25">
      <c r="E2100" s="16"/>
    </row>
    <row r="2101" spans="5:5" x14ac:dyDescent="0.25">
      <c r="E2101" s="16"/>
    </row>
    <row r="2102" spans="5:5" x14ac:dyDescent="0.25">
      <c r="E2102" s="16"/>
    </row>
    <row r="2103" spans="5:5" x14ac:dyDescent="0.25">
      <c r="E2103" s="16"/>
    </row>
    <row r="2104" spans="5:5" x14ac:dyDescent="0.25">
      <c r="E2104" s="16"/>
    </row>
    <row r="2105" spans="5:5" x14ac:dyDescent="0.25">
      <c r="E2105" s="16"/>
    </row>
    <row r="2106" spans="5:5" x14ac:dyDescent="0.25">
      <c r="E2106" s="16"/>
    </row>
    <row r="2107" spans="5:5" x14ac:dyDescent="0.25">
      <c r="E2107" s="16"/>
    </row>
    <row r="2108" spans="5:5" x14ac:dyDescent="0.25">
      <c r="E2108" s="16"/>
    </row>
    <row r="2109" spans="5:5" x14ac:dyDescent="0.25">
      <c r="E2109" s="16"/>
    </row>
    <row r="2110" spans="5:5" x14ac:dyDescent="0.25">
      <c r="E2110" s="16"/>
    </row>
    <row r="2111" spans="5:5" x14ac:dyDescent="0.25">
      <c r="E2111" s="16"/>
    </row>
    <row r="2112" spans="5:5" x14ac:dyDescent="0.25">
      <c r="E2112" s="16"/>
    </row>
    <row r="2113" spans="5:5" x14ac:dyDescent="0.25">
      <c r="E2113" s="16"/>
    </row>
    <row r="2114" spans="5:5" x14ac:dyDescent="0.25">
      <c r="E2114" s="16"/>
    </row>
    <row r="2115" spans="5:5" x14ac:dyDescent="0.25">
      <c r="E2115" s="16"/>
    </row>
    <row r="2116" spans="5:5" x14ac:dyDescent="0.25">
      <c r="E2116" s="16"/>
    </row>
    <row r="2117" spans="5:5" x14ac:dyDescent="0.25">
      <c r="E2117" s="16"/>
    </row>
    <row r="2118" spans="5:5" x14ac:dyDescent="0.25">
      <c r="E2118" s="16"/>
    </row>
    <row r="2119" spans="5:5" x14ac:dyDescent="0.25">
      <c r="E2119" s="16"/>
    </row>
    <row r="2120" spans="5:5" x14ac:dyDescent="0.25">
      <c r="E2120" s="16"/>
    </row>
    <row r="2121" spans="5:5" x14ac:dyDescent="0.25">
      <c r="E2121" s="16"/>
    </row>
    <row r="2122" spans="5:5" x14ac:dyDescent="0.25">
      <c r="E2122" s="16"/>
    </row>
    <row r="2123" spans="5:5" x14ac:dyDescent="0.25">
      <c r="E2123" s="16"/>
    </row>
    <row r="2124" spans="5:5" x14ac:dyDescent="0.25">
      <c r="E2124" s="16"/>
    </row>
    <row r="2125" spans="5:5" x14ac:dyDescent="0.25">
      <c r="E2125" s="16"/>
    </row>
    <row r="2126" spans="5:5" x14ac:dyDescent="0.25">
      <c r="E2126" s="16"/>
    </row>
    <row r="2127" spans="5:5" x14ac:dyDescent="0.25">
      <c r="E2127" s="16"/>
    </row>
    <row r="2128" spans="5:5" x14ac:dyDescent="0.25">
      <c r="E2128" s="16"/>
    </row>
    <row r="2129" spans="5:5" x14ac:dyDescent="0.25">
      <c r="E2129" s="16"/>
    </row>
    <row r="2130" spans="5:5" x14ac:dyDescent="0.25">
      <c r="E2130" s="16"/>
    </row>
    <row r="2131" spans="5:5" x14ac:dyDescent="0.25">
      <c r="E2131" s="16"/>
    </row>
    <row r="2132" spans="5:5" x14ac:dyDescent="0.25">
      <c r="E2132" s="16"/>
    </row>
    <row r="2133" spans="5:5" x14ac:dyDescent="0.25">
      <c r="E2133" s="16"/>
    </row>
    <row r="2134" spans="5:5" x14ac:dyDescent="0.25">
      <c r="E2134" s="16"/>
    </row>
    <row r="2135" spans="5:5" x14ac:dyDescent="0.25">
      <c r="E2135" s="16"/>
    </row>
    <row r="2136" spans="5:5" x14ac:dyDescent="0.25">
      <c r="E2136" s="16"/>
    </row>
    <row r="2137" spans="5:5" x14ac:dyDescent="0.25">
      <c r="E2137" s="16"/>
    </row>
    <row r="2138" spans="5:5" x14ac:dyDescent="0.25">
      <c r="E2138" s="16"/>
    </row>
    <row r="2139" spans="5:5" x14ac:dyDescent="0.25">
      <c r="E2139" s="16"/>
    </row>
    <row r="2140" spans="5:5" x14ac:dyDescent="0.25">
      <c r="E2140" s="16"/>
    </row>
    <row r="2141" spans="5:5" x14ac:dyDescent="0.25">
      <c r="E2141" s="16"/>
    </row>
    <row r="2142" spans="5:5" x14ac:dyDescent="0.25">
      <c r="E2142" s="16"/>
    </row>
    <row r="2143" spans="5:5" x14ac:dyDescent="0.25">
      <c r="E2143" s="16"/>
    </row>
    <row r="2144" spans="5:5" x14ac:dyDescent="0.25">
      <c r="E2144" s="16"/>
    </row>
    <row r="2145" spans="5:5" x14ac:dyDescent="0.25">
      <c r="E2145" s="16"/>
    </row>
    <row r="2146" spans="5:5" x14ac:dyDescent="0.25">
      <c r="E2146" s="16"/>
    </row>
    <row r="2147" spans="5:5" x14ac:dyDescent="0.25">
      <c r="E2147" s="16"/>
    </row>
    <row r="2148" spans="5:5" x14ac:dyDescent="0.25">
      <c r="E2148" s="16"/>
    </row>
    <row r="2149" spans="5:5" x14ac:dyDescent="0.25">
      <c r="E2149" s="16"/>
    </row>
    <row r="2150" spans="5:5" x14ac:dyDescent="0.25">
      <c r="E2150" s="16"/>
    </row>
    <row r="2151" spans="5:5" x14ac:dyDescent="0.25">
      <c r="E2151" s="16"/>
    </row>
    <row r="2152" spans="5:5" x14ac:dyDescent="0.25">
      <c r="E2152" s="16"/>
    </row>
    <row r="2153" spans="5:5" x14ac:dyDescent="0.25">
      <c r="E2153" s="16"/>
    </row>
    <row r="2154" spans="5:5" x14ac:dyDescent="0.25">
      <c r="E2154" s="16"/>
    </row>
    <row r="2155" spans="5:5" x14ac:dyDescent="0.25">
      <c r="E2155" s="16"/>
    </row>
    <row r="2156" spans="5:5" x14ac:dyDescent="0.25">
      <c r="E2156" s="16"/>
    </row>
    <row r="2157" spans="5:5" x14ac:dyDescent="0.25">
      <c r="E2157" s="16"/>
    </row>
    <row r="2158" spans="5:5" x14ac:dyDescent="0.25">
      <c r="E2158" s="16"/>
    </row>
    <row r="2159" spans="5:5" x14ac:dyDescent="0.25">
      <c r="E2159" s="16"/>
    </row>
    <row r="2160" spans="5:5" x14ac:dyDescent="0.25">
      <c r="E2160" s="16"/>
    </row>
    <row r="2161" spans="5:5" x14ac:dyDescent="0.25">
      <c r="E2161" s="16"/>
    </row>
    <row r="2162" spans="5:5" x14ac:dyDescent="0.25">
      <c r="E2162" s="16"/>
    </row>
    <row r="2163" spans="5:5" x14ac:dyDescent="0.25">
      <c r="E2163" s="16"/>
    </row>
    <row r="2164" spans="5:5" x14ac:dyDescent="0.25">
      <c r="E2164" s="16"/>
    </row>
    <row r="2165" spans="5:5" x14ac:dyDescent="0.25">
      <c r="E2165" s="16"/>
    </row>
    <row r="2166" spans="5:5" x14ac:dyDescent="0.25">
      <c r="E2166" s="16"/>
    </row>
    <row r="2167" spans="5:5" x14ac:dyDescent="0.25">
      <c r="E2167" s="16"/>
    </row>
    <row r="2168" spans="5:5" x14ac:dyDescent="0.25">
      <c r="E2168" s="16"/>
    </row>
    <row r="2169" spans="5:5" x14ac:dyDescent="0.25">
      <c r="E2169" s="16"/>
    </row>
    <row r="2170" spans="5:5" x14ac:dyDescent="0.25">
      <c r="E2170" s="16"/>
    </row>
    <row r="2171" spans="5:5" x14ac:dyDescent="0.25">
      <c r="E2171" s="16"/>
    </row>
    <row r="2172" spans="5:5" x14ac:dyDescent="0.25">
      <c r="E2172" s="16"/>
    </row>
    <row r="2173" spans="5:5" x14ac:dyDescent="0.25">
      <c r="E2173" s="16"/>
    </row>
    <row r="2174" spans="5:5" x14ac:dyDescent="0.25">
      <c r="E2174" s="16"/>
    </row>
    <row r="2175" spans="5:5" x14ac:dyDescent="0.25">
      <c r="E2175" s="16"/>
    </row>
    <row r="2176" spans="5:5" x14ac:dyDescent="0.25">
      <c r="E2176" s="16"/>
    </row>
    <row r="2177" spans="5:5" x14ac:dyDescent="0.25">
      <c r="E2177" s="16"/>
    </row>
    <row r="2178" spans="5:5" x14ac:dyDescent="0.25">
      <c r="E2178" s="16"/>
    </row>
    <row r="2179" spans="5:5" x14ac:dyDescent="0.25">
      <c r="E2179" s="16"/>
    </row>
    <row r="2180" spans="5:5" x14ac:dyDescent="0.25">
      <c r="E2180" s="16"/>
    </row>
    <row r="2181" spans="5:5" x14ac:dyDescent="0.25">
      <c r="E2181" s="16"/>
    </row>
    <row r="2182" spans="5:5" x14ac:dyDescent="0.25">
      <c r="E2182" s="16"/>
    </row>
    <row r="2183" spans="5:5" x14ac:dyDescent="0.25">
      <c r="E2183" s="16"/>
    </row>
    <row r="2184" spans="5:5" x14ac:dyDescent="0.25">
      <c r="E2184" s="16"/>
    </row>
    <row r="2185" spans="5:5" x14ac:dyDescent="0.25">
      <c r="E2185" s="16"/>
    </row>
    <row r="2186" spans="5:5" x14ac:dyDescent="0.25">
      <c r="E2186" s="16"/>
    </row>
    <row r="2187" spans="5:5" x14ac:dyDescent="0.25">
      <c r="E2187" s="16"/>
    </row>
    <row r="2188" spans="5:5" x14ac:dyDescent="0.25">
      <c r="E2188" s="16"/>
    </row>
    <row r="2189" spans="5:5" x14ac:dyDescent="0.25">
      <c r="E2189" s="16"/>
    </row>
    <row r="2190" spans="5:5" x14ac:dyDescent="0.25">
      <c r="E2190" s="16"/>
    </row>
    <row r="2191" spans="5:5" x14ac:dyDescent="0.25">
      <c r="E2191" s="16"/>
    </row>
    <row r="2192" spans="5:5" x14ac:dyDescent="0.25">
      <c r="E2192" s="16"/>
    </row>
    <row r="2193" spans="5:5" x14ac:dyDescent="0.25">
      <c r="E2193" s="16"/>
    </row>
    <row r="2194" spans="5:5" x14ac:dyDescent="0.25">
      <c r="E2194" s="16"/>
    </row>
    <row r="2195" spans="5:5" x14ac:dyDescent="0.25">
      <c r="E2195" s="16"/>
    </row>
    <row r="2196" spans="5:5" x14ac:dyDescent="0.25">
      <c r="E2196" s="16"/>
    </row>
    <row r="2197" spans="5:5" x14ac:dyDescent="0.25">
      <c r="E2197" s="16"/>
    </row>
    <row r="2198" spans="5:5" x14ac:dyDescent="0.25">
      <c r="E2198" s="16"/>
    </row>
    <row r="2199" spans="5:5" x14ac:dyDescent="0.25">
      <c r="E2199" s="16"/>
    </row>
    <row r="2200" spans="5:5" x14ac:dyDescent="0.25">
      <c r="E2200" s="16"/>
    </row>
    <row r="2201" spans="5:5" x14ac:dyDescent="0.25">
      <c r="E2201" s="16"/>
    </row>
    <row r="2202" spans="5:5" x14ac:dyDescent="0.25">
      <c r="E2202" s="16"/>
    </row>
    <row r="2203" spans="5:5" x14ac:dyDescent="0.25">
      <c r="E2203" s="16"/>
    </row>
    <row r="2204" spans="5:5" x14ac:dyDescent="0.25">
      <c r="E2204" s="16"/>
    </row>
    <row r="2205" spans="5:5" x14ac:dyDescent="0.25">
      <c r="E2205" s="16"/>
    </row>
    <row r="2206" spans="5:5" x14ac:dyDescent="0.25">
      <c r="E2206" s="16"/>
    </row>
    <row r="2207" spans="5:5" x14ac:dyDescent="0.25">
      <c r="E2207" s="16"/>
    </row>
    <row r="2208" spans="5:5" x14ac:dyDescent="0.25">
      <c r="E2208" s="16"/>
    </row>
    <row r="2209" spans="5:5" x14ac:dyDescent="0.25">
      <c r="E2209" s="16"/>
    </row>
    <row r="2210" spans="5:5" x14ac:dyDescent="0.25">
      <c r="E2210" s="16"/>
    </row>
    <row r="2211" spans="5:5" x14ac:dyDescent="0.25">
      <c r="E2211" s="16"/>
    </row>
    <row r="2212" spans="5:5" x14ac:dyDescent="0.25">
      <c r="E2212" s="16"/>
    </row>
    <row r="2213" spans="5:5" x14ac:dyDescent="0.25">
      <c r="E2213" s="16"/>
    </row>
    <row r="2214" spans="5:5" x14ac:dyDescent="0.25">
      <c r="E2214" s="16"/>
    </row>
    <row r="2215" spans="5:5" x14ac:dyDescent="0.25">
      <c r="E2215" s="16"/>
    </row>
    <row r="2216" spans="5:5" x14ac:dyDescent="0.25">
      <c r="E2216" s="16"/>
    </row>
    <row r="2217" spans="5:5" x14ac:dyDescent="0.25">
      <c r="E2217" s="16"/>
    </row>
    <row r="2218" spans="5:5" x14ac:dyDescent="0.25">
      <c r="E2218" s="16"/>
    </row>
    <row r="2219" spans="5:5" x14ac:dyDescent="0.25">
      <c r="E2219" s="16"/>
    </row>
    <row r="2220" spans="5:5" x14ac:dyDescent="0.25">
      <c r="E2220" s="16"/>
    </row>
    <row r="2221" spans="5:5" x14ac:dyDescent="0.25">
      <c r="E2221" s="16"/>
    </row>
    <row r="2222" spans="5:5" x14ac:dyDescent="0.25">
      <c r="E2222" s="16"/>
    </row>
    <row r="2223" spans="5:5" x14ac:dyDescent="0.25">
      <c r="E2223" s="16"/>
    </row>
    <row r="2224" spans="5:5" x14ac:dyDescent="0.25">
      <c r="E2224" s="16"/>
    </row>
    <row r="2225" spans="5:5" x14ac:dyDescent="0.25">
      <c r="E2225" s="16"/>
    </row>
    <row r="2226" spans="5:5" x14ac:dyDescent="0.25">
      <c r="E2226" s="16"/>
    </row>
    <row r="2227" spans="5:5" x14ac:dyDescent="0.25">
      <c r="E2227" s="16"/>
    </row>
    <row r="2228" spans="5:5" x14ac:dyDescent="0.25">
      <c r="E2228" s="16"/>
    </row>
    <row r="2229" spans="5:5" x14ac:dyDescent="0.25">
      <c r="E2229" s="16"/>
    </row>
    <row r="2230" spans="5:5" x14ac:dyDescent="0.25">
      <c r="E2230" s="16"/>
    </row>
    <row r="2231" spans="5:5" x14ac:dyDescent="0.25">
      <c r="E2231" s="16"/>
    </row>
    <row r="2232" spans="5:5" x14ac:dyDescent="0.25">
      <c r="E2232" s="16"/>
    </row>
    <row r="2233" spans="5:5" x14ac:dyDescent="0.25">
      <c r="E2233" s="16"/>
    </row>
    <row r="2234" spans="5:5" x14ac:dyDescent="0.25">
      <c r="E2234" s="16"/>
    </row>
    <row r="2235" spans="5:5" x14ac:dyDescent="0.25">
      <c r="E2235" s="16"/>
    </row>
    <row r="2236" spans="5:5" x14ac:dyDescent="0.25">
      <c r="E2236" s="16"/>
    </row>
    <row r="2237" spans="5:5" x14ac:dyDescent="0.25">
      <c r="E2237" s="16"/>
    </row>
    <row r="2238" spans="5:5" x14ac:dyDescent="0.25">
      <c r="E2238" s="16"/>
    </row>
    <row r="2239" spans="5:5" x14ac:dyDescent="0.25">
      <c r="E2239" s="16"/>
    </row>
    <row r="2240" spans="5:5" x14ac:dyDescent="0.25">
      <c r="E2240" s="16"/>
    </row>
    <row r="2241" spans="5:5" x14ac:dyDescent="0.25">
      <c r="E2241" s="16"/>
    </row>
    <row r="2242" spans="5:5" x14ac:dyDescent="0.25">
      <c r="E2242" s="16"/>
    </row>
    <row r="2243" spans="5:5" x14ac:dyDescent="0.25">
      <c r="E2243" s="16"/>
    </row>
    <row r="2244" spans="5:5" x14ac:dyDescent="0.25">
      <c r="E2244" s="16"/>
    </row>
    <row r="2245" spans="5:5" x14ac:dyDescent="0.25">
      <c r="E2245" s="16"/>
    </row>
    <row r="2246" spans="5:5" x14ac:dyDescent="0.25">
      <c r="E2246" s="16"/>
    </row>
    <row r="2247" spans="5:5" x14ac:dyDescent="0.25">
      <c r="E2247" s="16"/>
    </row>
    <row r="2248" spans="5:5" x14ac:dyDescent="0.25">
      <c r="E2248" s="16"/>
    </row>
    <row r="2249" spans="5:5" x14ac:dyDescent="0.25">
      <c r="E2249" s="16"/>
    </row>
    <row r="2250" spans="5:5" x14ac:dyDescent="0.25">
      <c r="E2250" s="16"/>
    </row>
    <row r="2251" spans="5:5" x14ac:dyDescent="0.25">
      <c r="E2251" s="16"/>
    </row>
    <row r="2252" spans="5:5" x14ac:dyDescent="0.25">
      <c r="E2252" s="16"/>
    </row>
    <row r="2253" spans="5:5" x14ac:dyDescent="0.25">
      <c r="E2253" s="16"/>
    </row>
    <row r="2254" spans="5:5" x14ac:dyDescent="0.25">
      <c r="E2254" s="16"/>
    </row>
    <row r="2255" spans="5:5" x14ac:dyDescent="0.25">
      <c r="E2255" s="16"/>
    </row>
    <row r="2256" spans="5:5" x14ac:dyDescent="0.25">
      <c r="E2256" s="16"/>
    </row>
    <row r="2257" spans="5:5" x14ac:dyDescent="0.25">
      <c r="E2257" s="16"/>
    </row>
    <row r="2258" spans="5:5" x14ac:dyDescent="0.25">
      <c r="E2258" s="16"/>
    </row>
    <row r="2259" spans="5:5" x14ac:dyDescent="0.25">
      <c r="E2259" s="16"/>
    </row>
    <row r="2260" spans="5:5" x14ac:dyDescent="0.25">
      <c r="E2260" s="16"/>
    </row>
    <row r="2261" spans="5:5" x14ac:dyDescent="0.25">
      <c r="E2261" s="16"/>
    </row>
    <row r="2262" spans="5:5" x14ac:dyDescent="0.25">
      <c r="E2262" s="16"/>
    </row>
    <row r="2263" spans="5:5" x14ac:dyDescent="0.25">
      <c r="E2263" s="16"/>
    </row>
    <row r="2264" spans="5:5" x14ac:dyDescent="0.25">
      <c r="E2264" s="16"/>
    </row>
    <row r="2265" spans="5:5" x14ac:dyDescent="0.25">
      <c r="E2265" s="16"/>
    </row>
    <row r="2266" spans="5:5" x14ac:dyDescent="0.25">
      <c r="E2266" s="16"/>
    </row>
    <row r="2267" spans="5:5" x14ac:dyDescent="0.25">
      <c r="E2267" s="16"/>
    </row>
    <row r="2268" spans="5:5" x14ac:dyDescent="0.25">
      <c r="E2268" s="16"/>
    </row>
    <row r="2269" spans="5:5" x14ac:dyDescent="0.25">
      <c r="E2269" s="16"/>
    </row>
    <row r="2270" spans="5:5" x14ac:dyDescent="0.25">
      <c r="E2270" s="16"/>
    </row>
    <row r="2271" spans="5:5" x14ac:dyDescent="0.25">
      <c r="E2271" s="16"/>
    </row>
    <row r="2272" spans="5:5" x14ac:dyDescent="0.25">
      <c r="E2272" s="16"/>
    </row>
    <row r="2273" spans="5:5" x14ac:dyDescent="0.25">
      <c r="E2273" s="16"/>
    </row>
    <row r="2274" spans="5:5" x14ac:dyDescent="0.25">
      <c r="E2274" s="16"/>
    </row>
    <row r="2275" spans="5:5" x14ac:dyDescent="0.25">
      <c r="E2275" s="16"/>
    </row>
    <row r="2276" spans="5:5" x14ac:dyDescent="0.25">
      <c r="E2276" s="16"/>
    </row>
    <row r="2277" spans="5:5" x14ac:dyDescent="0.25">
      <c r="E2277" s="16"/>
    </row>
    <row r="2278" spans="5:5" x14ac:dyDescent="0.25">
      <c r="E2278" s="16"/>
    </row>
    <row r="2279" spans="5:5" x14ac:dyDescent="0.25">
      <c r="E2279" s="16"/>
    </row>
    <row r="2280" spans="5:5" x14ac:dyDescent="0.25">
      <c r="E2280" s="16"/>
    </row>
    <row r="2281" spans="5:5" x14ac:dyDescent="0.25">
      <c r="E2281" s="16"/>
    </row>
    <row r="2282" spans="5:5" x14ac:dyDescent="0.25">
      <c r="E2282" s="16"/>
    </row>
    <row r="2283" spans="5:5" x14ac:dyDescent="0.25">
      <c r="E2283" s="16"/>
    </row>
    <row r="2284" spans="5:5" x14ac:dyDescent="0.25">
      <c r="E2284" s="16"/>
    </row>
    <row r="2285" spans="5:5" x14ac:dyDescent="0.25">
      <c r="E2285" s="16"/>
    </row>
    <row r="2286" spans="5:5" x14ac:dyDescent="0.25">
      <c r="E2286" s="16"/>
    </row>
    <row r="2287" spans="5:5" x14ac:dyDescent="0.25">
      <c r="E2287" s="16"/>
    </row>
    <row r="2288" spans="5:5" x14ac:dyDescent="0.25">
      <c r="E2288" s="16"/>
    </row>
    <row r="2289" spans="5:5" x14ac:dyDescent="0.25">
      <c r="E2289" s="16"/>
    </row>
    <row r="2290" spans="5:5" x14ac:dyDescent="0.25">
      <c r="E2290" s="16"/>
    </row>
    <row r="2291" spans="5:5" x14ac:dyDescent="0.25">
      <c r="E2291" s="16"/>
    </row>
    <row r="2292" spans="5:5" x14ac:dyDescent="0.25">
      <c r="E2292" s="16"/>
    </row>
    <row r="2293" spans="5:5" x14ac:dyDescent="0.25">
      <c r="E2293" s="16"/>
    </row>
    <row r="2294" spans="5:5" x14ac:dyDescent="0.25">
      <c r="E2294" s="16"/>
    </row>
    <row r="2295" spans="5:5" x14ac:dyDescent="0.25">
      <c r="E2295" s="16"/>
    </row>
    <row r="2296" spans="5:5" x14ac:dyDescent="0.25">
      <c r="E2296" s="16"/>
    </row>
    <row r="2297" spans="5:5" x14ac:dyDescent="0.25">
      <c r="E2297" s="16"/>
    </row>
    <row r="2298" spans="5:5" x14ac:dyDescent="0.25">
      <c r="E2298" s="16"/>
    </row>
    <row r="2299" spans="5:5" x14ac:dyDescent="0.25">
      <c r="E2299" s="16"/>
    </row>
    <row r="2300" spans="5:5" x14ac:dyDescent="0.25">
      <c r="E2300" s="16"/>
    </row>
    <row r="2301" spans="5:5" x14ac:dyDescent="0.25">
      <c r="E2301" s="16"/>
    </row>
    <row r="2302" spans="5:5" x14ac:dyDescent="0.25">
      <c r="E2302" s="16"/>
    </row>
    <row r="2303" spans="5:5" x14ac:dyDescent="0.25">
      <c r="E2303" s="16"/>
    </row>
    <row r="2304" spans="5:5" x14ac:dyDescent="0.25">
      <c r="E2304" s="16"/>
    </row>
    <row r="2305" spans="5:5" x14ac:dyDescent="0.25">
      <c r="E2305" s="16"/>
    </row>
    <row r="2306" spans="5:5" x14ac:dyDescent="0.25">
      <c r="E2306" s="16"/>
    </row>
    <row r="2307" spans="5:5" x14ac:dyDescent="0.25">
      <c r="E2307" s="16"/>
    </row>
    <row r="2308" spans="5:5" x14ac:dyDescent="0.25">
      <c r="E2308" s="16"/>
    </row>
    <row r="2309" spans="5:5" x14ac:dyDescent="0.25">
      <c r="E2309" s="16"/>
    </row>
    <row r="2310" spans="5:5" x14ac:dyDescent="0.25">
      <c r="E2310" s="16"/>
    </row>
    <row r="2311" spans="5:5" x14ac:dyDescent="0.25">
      <c r="E2311" s="16"/>
    </row>
    <row r="2312" spans="5:5" x14ac:dyDescent="0.25">
      <c r="E2312" s="16"/>
    </row>
    <row r="2313" spans="5:5" x14ac:dyDescent="0.25">
      <c r="E2313" s="16"/>
    </row>
    <row r="2314" spans="5:5" x14ac:dyDescent="0.25">
      <c r="E2314" s="16"/>
    </row>
    <row r="2315" spans="5:5" x14ac:dyDescent="0.25">
      <c r="E2315" s="16"/>
    </row>
    <row r="2316" spans="5:5" x14ac:dyDescent="0.25">
      <c r="E2316" s="16"/>
    </row>
    <row r="2317" spans="5:5" x14ac:dyDescent="0.25">
      <c r="E2317" s="16"/>
    </row>
    <row r="2318" spans="5:5" x14ac:dyDescent="0.25">
      <c r="E2318" s="16"/>
    </row>
    <row r="2319" spans="5:5" x14ac:dyDescent="0.25">
      <c r="E2319" s="16"/>
    </row>
    <row r="2320" spans="5:5" x14ac:dyDescent="0.25">
      <c r="E2320" s="16"/>
    </row>
    <row r="2321" spans="5:5" x14ac:dyDescent="0.25">
      <c r="E2321" s="16"/>
    </row>
    <row r="2322" spans="5:5" x14ac:dyDescent="0.25">
      <c r="E2322" s="16"/>
    </row>
    <row r="2323" spans="5:5" x14ac:dyDescent="0.25">
      <c r="E2323" s="16"/>
    </row>
    <row r="2324" spans="5:5" x14ac:dyDescent="0.25">
      <c r="E2324" s="16"/>
    </row>
    <row r="2325" spans="5:5" x14ac:dyDescent="0.25">
      <c r="E2325" s="16"/>
    </row>
    <row r="2326" spans="5:5" x14ac:dyDescent="0.25">
      <c r="E2326" s="16"/>
    </row>
    <row r="2327" spans="5:5" x14ac:dyDescent="0.25">
      <c r="E2327" s="16"/>
    </row>
    <row r="2328" spans="5:5" x14ac:dyDescent="0.25">
      <c r="E2328" s="16"/>
    </row>
    <row r="2329" spans="5:5" x14ac:dyDescent="0.25">
      <c r="E2329" s="16"/>
    </row>
    <row r="2330" spans="5:5" x14ac:dyDescent="0.25">
      <c r="E2330" s="16"/>
    </row>
    <row r="2331" spans="5:5" x14ac:dyDescent="0.25">
      <c r="E2331" s="16"/>
    </row>
    <row r="2332" spans="5:5" x14ac:dyDescent="0.25">
      <c r="E2332" s="16"/>
    </row>
    <row r="2333" spans="5:5" x14ac:dyDescent="0.25">
      <c r="E2333" s="16"/>
    </row>
    <row r="2334" spans="5:5" x14ac:dyDescent="0.25">
      <c r="E2334" s="16"/>
    </row>
    <row r="2335" spans="5:5" x14ac:dyDescent="0.25">
      <c r="E2335" s="16"/>
    </row>
    <row r="2336" spans="5:5" x14ac:dyDescent="0.25">
      <c r="E2336" s="16"/>
    </row>
    <row r="2337" spans="5:5" x14ac:dyDescent="0.25">
      <c r="E2337" s="16"/>
    </row>
    <row r="2338" spans="5:5" x14ac:dyDescent="0.25">
      <c r="E2338" s="16"/>
    </row>
    <row r="2339" spans="5:5" x14ac:dyDescent="0.25">
      <c r="E2339" s="16"/>
    </row>
    <row r="2340" spans="5:5" x14ac:dyDescent="0.25">
      <c r="E2340" s="16"/>
    </row>
    <row r="2341" spans="5:5" x14ac:dyDescent="0.25">
      <c r="E2341" s="16"/>
    </row>
    <row r="2342" spans="5:5" x14ac:dyDescent="0.25">
      <c r="E2342" s="16"/>
    </row>
    <row r="2343" spans="5:5" x14ac:dyDescent="0.25">
      <c r="E2343" s="16"/>
    </row>
    <row r="2344" spans="5:5" x14ac:dyDescent="0.25">
      <c r="E2344" s="16"/>
    </row>
    <row r="2345" spans="5:5" x14ac:dyDescent="0.25">
      <c r="E2345" s="16"/>
    </row>
    <row r="2346" spans="5:5" x14ac:dyDescent="0.25">
      <c r="E2346" s="16"/>
    </row>
    <row r="2347" spans="5:5" x14ac:dyDescent="0.25">
      <c r="E2347" s="16"/>
    </row>
    <row r="2348" spans="5:5" x14ac:dyDescent="0.25">
      <c r="E2348" s="16"/>
    </row>
    <row r="2349" spans="5:5" x14ac:dyDescent="0.25">
      <c r="E2349" s="16"/>
    </row>
    <row r="2350" spans="5:5" x14ac:dyDescent="0.25">
      <c r="E2350" s="16"/>
    </row>
    <row r="2351" spans="5:5" x14ac:dyDescent="0.25">
      <c r="E2351" s="16"/>
    </row>
    <row r="2352" spans="5:5" x14ac:dyDescent="0.25">
      <c r="E2352" s="16"/>
    </row>
    <row r="2353" spans="5:5" x14ac:dyDescent="0.25">
      <c r="E2353" s="16"/>
    </row>
    <row r="2354" spans="5:5" x14ac:dyDescent="0.25">
      <c r="E2354" s="16"/>
    </row>
    <row r="2355" spans="5:5" x14ac:dyDescent="0.25">
      <c r="E2355" s="16"/>
    </row>
    <row r="2356" spans="5:5" x14ac:dyDescent="0.25">
      <c r="E2356" s="16"/>
    </row>
    <row r="2357" spans="5:5" x14ac:dyDescent="0.25">
      <c r="E2357" s="16"/>
    </row>
    <row r="2358" spans="5:5" x14ac:dyDescent="0.25">
      <c r="E2358" s="16"/>
    </row>
    <row r="2359" spans="5:5" x14ac:dyDescent="0.25">
      <c r="E2359" s="16"/>
    </row>
    <row r="2360" spans="5:5" x14ac:dyDescent="0.25">
      <c r="E2360" s="16"/>
    </row>
    <row r="2361" spans="5:5" x14ac:dyDescent="0.25">
      <c r="E2361" s="16"/>
    </row>
    <row r="2362" spans="5:5" x14ac:dyDescent="0.25">
      <c r="E2362" s="16"/>
    </row>
    <row r="2363" spans="5:5" x14ac:dyDescent="0.25">
      <c r="E2363" s="16"/>
    </row>
    <row r="2364" spans="5:5" x14ac:dyDescent="0.25">
      <c r="E2364" s="16"/>
    </row>
    <row r="2365" spans="5:5" x14ac:dyDescent="0.25">
      <c r="E2365" s="16"/>
    </row>
    <row r="2366" spans="5:5" x14ac:dyDescent="0.25">
      <c r="E2366" s="16"/>
    </row>
    <row r="2367" spans="5:5" x14ac:dyDescent="0.25">
      <c r="E2367" s="16"/>
    </row>
    <row r="2368" spans="5:5" x14ac:dyDescent="0.25">
      <c r="E2368" s="16"/>
    </row>
    <row r="2369" spans="5:5" x14ac:dyDescent="0.25">
      <c r="E2369" s="16"/>
    </row>
    <row r="2370" spans="5:5" x14ac:dyDescent="0.25">
      <c r="E2370" s="16"/>
    </row>
    <row r="2371" spans="5:5" x14ac:dyDescent="0.25">
      <c r="E2371" s="16"/>
    </row>
    <row r="2372" spans="5:5" x14ac:dyDescent="0.25">
      <c r="E2372" s="16"/>
    </row>
    <row r="2373" spans="5:5" x14ac:dyDescent="0.25">
      <c r="E2373" s="16"/>
    </row>
    <row r="2374" spans="5:5" x14ac:dyDescent="0.25">
      <c r="E2374" s="16"/>
    </row>
    <row r="2375" spans="5:5" x14ac:dyDescent="0.25">
      <c r="E2375" s="16"/>
    </row>
    <row r="2376" spans="5:5" x14ac:dyDescent="0.25">
      <c r="E2376" s="16"/>
    </row>
    <row r="2377" spans="5:5" x14ac:dyDescent="0.25">
      <c r="E2377" s="16"/>
    </row>
    <row r="2378" spans="5:5" x14ac:dyDescent="0.25">
      <c r="E2378" s="16"/>
    </row>
    <row r="2379" spans="5:5" x14ac:dyDescent="0.25">
      <c r="E2379" s="16"/>
    </row>
    <row r="2380" spans="5:5" x14ac:dyDescent="0.25">
      <c r="E2380" s="16"/>
    </row>
    <row r="2381" spans="5:5" x14ac:dyDescent="0.25">
      <c r="E2381" s="16"/>
    </row>
    <row r="2382" spans="5:5" x14ac:dyDescent="0.25">
      <c r="E2382" s="16"/>
    </row>
    <row r="2383" spans="5:5" x14ac:dyDescent="0.25">
      <c r="E2383" s="16"/>
    </row>
    <row r="2384" spans="5:5" x14ac:dyDescent="0.25">
      <c r="E2384" s="16"/>
    </row>
    <row r="2385" spans="5:5" x14ac:dyDescent="0.25">
      <c r="E2385" s="16"/>
    </row>
    <row r="2386" spans="5:5" x14ac:dyDescent="0.25">
      <c r="E2386" s="16"/>
    </row>
    <row r="2387" spans="5:5" x14ac:dyDescent="0.25">
      <c r="E2387" s="16"/>
    </row>
    <row r="2388" spans="5:5" x14ac:dyDescent="0.25">
      <c r="E2388" s="16"/>
    </row>
    <row r="2389" spans="5:5" x14ac:dyDescent="0.25">
      <c r="E2389" s="16"/>
    </row>
    <row r="2390" spans="5:5" x14ac:dyDescent="0.25">
      <c r="E2390" s="16"/>
    </row>
    <row r="2391" spans="5:5" x14ac:dyDescent="0.25">
      <c r="E2391" s="16"/>
    </row>
    <row r="2392" spans="5:5" x14ac:dyDescent="0.25">
      <c r="E2392" s="16"/>
    </row>
    <row r="2393" spans="5:5" x14ac:dyDescent="0.25">
      <c r="E2393" s="16"/>
    </row>
    <row r="2394" spans="5:5" x14ac:dyDescent="0.25">
      <c r="E2394" s="16"/>
    </row>
    <row r="2395" spans="5:5" x14ac:dyDescent="0.25">
      <c r="E2395" s="16"/>
    </row>
    <row r="2396" spans="5:5" x14ac:dyDescent="0.25">
      <c r="E2396" s="16"/>
    </row>
    <row r="2397" spans="5:5" x14ac:dyDescent="0.25">
      <c r="E2397" s="16"/>
    </row>
    <row r="2398" spans="5:5" x14ac:dyDescent="0.25">
      <c r="E2398" s="16"/>
    </row>
    <row r="2399" spans="5:5" x14ac:dyDescent="0.25">
      <c r="E2399" s="16"/>
    </row>
    <row r="2400" spans="5:5" x14ac:dyDescent="0.25">
      <c r="E2400" s="16"/>
    </row>
    <row r="2401" spans="5:5" x14ac:dyDescent="0.25">
      <c r="E2401" s="16"/>
    </row>
    <row r="2402" spans="5:5" x14ac:dyDescent="0.25">
      <c r="E2402" s="16"/>
    </row>
    <row r="2403" spans="5:5" x14ac:dyDescent="0.25">
      <c r="E2403" s="16"/>
    </row>
    <row r="2404" spans="5:5" x14ac:dyDescent="0.25">
      <c r="E2404" s="16"/>
    </row>
    <row r="2405" spans="5:5" x14ac:dyDescent="0.25">
      <c r="E2405" s="16"/>
    </row>
    <row r="2406" spans="5:5" x14ac:dyDescent="0.25">
      <c r="E2406" s="16"/>
    </row>
    <row r="2407" spans="5:5" x14ac:dyDescent="0.25">
      <c r="E2407" s="16"/>
    </row>
    <row r="2408" spans="5:5" x14ac:dyDescent="0.25">
      <c r="E2408" s="16"/>
    </row>
    <row r="2409" spans="5:5" x14ac:dyDescent="0.25">
      <c r="E2409" s="16"/>
    </row>
    <row r="2410" spans="5:5" x14ac:dyDescent="0.25">
      <c r="E2410" s="16"/>
    </row>
    <row r="2411" spans="5:5" x14ac:dyDescent="0.25">
      <c r="E2411" s="16"/>
    </row>
    <row r="2412" spans="5:5" x14ac:dyDescent="0.25">
      <c r="E2412" s="16"/>
    </row>
    <row r="2413" spans="5:5" x14ac:dyDescent="0.25">
      <c r="E2413" s="16"/>
    </row>
    <row r="2414" spans="5:5" x14ac:dyDescent="0.25">
      <c r="E2414" s="16"/>
    </row>
    <row r="2415" spans="5:5" x14ac:dyDescent="0.25">
      <c r="E2415" s="16"/>
    </row>
    <row r="2416" spans="5:5" x14ac:dyDescent="0.25">
      <c r="E2416" s="16"/>
    </row>
    <row r="2417" spans="5:5" x14ac:dyDescent="0.25">
      <c r="E2417" s="16"/>
    </row>
    <row r="2418" spans="5:5" x14ac:dyDescent="0.25">
      <c r="E2418" s="16"/>
    </row>
    <row r="2419" spans="5:5" x14ac:dyDescent="0.25">
      <c r="E2419" s="16"/>
    </row>
    <row r="2420" spans="5:5" x14ac:dyDescent="0.25">
      <c r="E2420" s="16"/>
    </row>
    <row r="2421" spans="5:5" x14ac:dyDescent="0.25">
      <c r="E2421" s="16"/>
    </row>
    <row r="2422" spans="5:5" x14ac:dyDescent="0.25">
      <c r="E2422" s="16"/>
    </row>
    <row r="2423" spans="5:5" x14ac:dyDescent="0.25">
      <c r="E2423" s="16"/>
    </row>
    <row r="2424" spans="5:5" x14ac:dyDescent="0.25">
      <c r="E2424" s="16"/>
    </row>
    <row r="2425" spans="5:5" x14ac:dyDescent="0.25">
      <c r="E2425" s="16"/>
    </row>
    <row r="2426" spans="5:5" x14ac:dyDescent="0.25">
      <c r="E2426" s="16"/>
    </row>
    <row r="2427" spans="5:5" x14ac:dyDescent="0.25">
      <c r="E2427" s="16"/>
    </row>
    <row r="2428" spans="5:5" x14ac:dyDescent="0.25">
      <c r="E2428" s="16"/>
    </row>
    <row r="2429" spans="5:5" x14ac:dyDescent="0.25">
      <c r="E2429" s="16"/>
    </row>
    <row r="2430" spans="5:5" x14ac:dyDescent="0.25">
      <c r="E2430" s="16"/>
    </row>
    <row r="2431" spans="5:5" x14ac:dyDescent="0.25">
      <c r="E2431" s="16"/>
    </row>
    <row r="2432" spans="5:5" x14ac:dyDescent="0.25">
      <c r="E2432" s="16"/>
    </row>
    <row r="2433" spans="5:5" x14ac:dyDescent="0.25">
      <c r="E2433" s="16"/>
    </row>
    <row r="2434" spans="5:5" x14ac:dyDescent="0.25">
      <c r="E2434" s="16"/>
    </row>
    <row r="2435" spans="5:5" x14ac:dyDescent="0.25">
      <c r="E2435" s="16"/>
    </row>
    <row r="2436" spans="5:5" x14ac:dyDescent="0.25">
      <c r="E2436" s="16"/>
    </row>
    <row r="2437" spans="5:5" x14ac:dyDescent="0.25">
      <c r="E2437" s="16"/>
    </row>
    <row r="2438" spans="5:5" x14ac:dyDescent="0.25">
      <c r="E2438" s="16"/>
    </row>
    <row r="2439" spans="5:5" x14ac:dyDescent="0.25">
      <c r="E2439" s="16"/>
    </row>
    <row r="2440" spans="5:5" x14ac:dyDescent="0.25">
      <c r="E2440" s="16"/>
    </row>
    <row r="2441" spans="5:5" x14ac:dyDescent="0.25">
      <c r="E2441" s="16"/>
    </row>
    <row r="2442" spans="5:5" x14ac:dyDescent="0.25">
      <c r="E2442" s="16"/>
    </row>
    <row r="2443" spans="5:5" x14ac:dyDescent="0.25">
      <c r="E2443" s="16"/>
    </row>
    <row r="2444" spans="5:5" x14ac:dyDescent="0.25">
      <c r="E2444" s="16"/>
    </row>
    <row r="2445" spans="5:5" x14ac:dyDescent="0.25">
      <c r="E2445" s="16"/>
    </row>
    <row r="2446" spans="5:5" x14ac:dyDescent="0.25">
      <c r="E2446" s="16"/>
    </row>
    <row r="2447" spans="5:5" x14ac:dyDescent="0.25">
      <c r="E2447" s="16"/>
    </row>
    <row r="2448" spans="5:5" x14ac:dyDescent="0.25">
      <c r="E2448" s="16"/>
    </row>
    <row r="2449" spans="5:5" x14ac:dyDescent="0.25">
      <c r="E2449" s="16"/>
    </row>
    <row r="2450" spans="5:5" x14ac:dyDescent="0.25">
      <c r="E2450" s="16"/>
    </row>
    <row r="2451" spans="5:5" x14ac:dyDescent="0.25">
      <c r="E2451" s="16"/>
    </row>
    <row r="2452" spans="5:5" x14ac:dyDescent="0.25">
      <c r="E2452" s="16"/>
    </row>
    <row r="2453" spans="5:5" x14ac:dyDescent="0.25">
      <c r="E2453" s="16"/>
    </row>
    <row r="2454" spans="5:5" x14ac:dyDescent="0.25">
      <c r="E2454" s="16"/>
    </row>
    <row r="2455" spans="5:5" x14ac:dyDescent="0.25">
      <c r="E2455" s="16"/>
    </row>
    <row r="2456" spans="5:5" x14ac:dyDescent="0.25">
      <c r="E2456" s="16"/>
    </row>
    <row r="2457" spans="5:5" x14ac:dyDescent="0.25">
      <c r="E2457" s="16"/>
    </row>
    <row r="2458" spans="5:5" x14ac:dyDescent="0.25">
      <c r="E2458" s="16"/>
    </row>
    <row r="2459" spans="5:5" x14ac:dyDescent="0.25">
      <c r="E2459" s="16"/>
    </row>
    <row r="2460" spans="5:5" x14ac:dyDescent="0.25">
      <c r="E2460" s="16"/>
    </row>
    <row r="2461" spans="5:5" x14ac:dyDescent="0.25">
      <c r="E2461" s="16"/>
    </row>
    <row r="2462" spans="5:5" x14ac:dyDescent="0.25">
      <c r="E2462" s="16"/>
    </row>
    <row r="2463" spans="5:5" x14ac:dyDescent="0.25">
      <c r="E2463" s="16"/>
    </row>
    <row r="2464" spans="5:5" x14ac:dyDescent="0.25">
      <c r="E2464" s="16"/>
    </row>
    <row r="2465" spans="5:5" x14ac:dyDescent="0.25">
      <c r="E2465" s="16"/>
    </row>
    <row r="2466" spans="5:5" x14ac:dyDescent="0.25">
      <c r="E2466" s="16"/>
    </row>
    <row r="2467" spans="5:5" x14ac:dyDescent="0.25">
      <c r="E2467" s="16"/>
    </row>
    <row r="2468" spans="5:5" x14ac:dyDescent="0.25">
      <c r="E2468" s="16"/>
    </row>
    <row r="2469" spans="5:5" x14ac:dyDescent="0.25">
      <c r="E2469" s="16"/>
    </row>
    <row r="2470" spans="5:5" x14ac:dyDescent="0.25">
      <c r="E2470" s="16"/>
    </row>
    <row r="2471" spans="5:5" x14ac:dyDescent="0.25">
      <c r="E2471" s="16"/>
    </row>
    <row r="2472" spans="5:5" x14ac:dyDescent="0.25">
      <c r="E2472" s="16"/>
    </row>
    <row r="2473" spans="5:5" x14ac:dyDescent="0.25">
      <c r="E2473" s="16"/>
    </row>
    <row r="2474" spans="5:5" x14ac:dyDescent="0.25">
      <c r="E2474" s="16"/>
    </row>
    <row r="2475" spans="5:5" x14ac:dyDescent="0.25">
      <c r="E2475" s="16"/>
    </row>
    <row r="2476" spans="5:5" x14ac:dyDescent="0.25">
      <c r="E2476" s="16"/>
    </row>
    <row r="2477" spans="5:5" x14ac:dyDescent="0.25">
      <c r="E2477" s="16"/>
    </row>
    <row r="2478" spans="5:5" x14ac:dyDescent="0.25">
      <c r="E2478" s="16"/>
    </row>
    <row r="2479" spans="5:5" x14ac:dyDescent="0.25">
      <c r="E2479" s="16"/>
    </row>
    <row r="2480" spans="5:5" x14ac:dyDescent="0.25">
      <c r="E2480" s="16"/>
    </row>
    <row r="2481" spans="5:5" x14ac:dyDescent="0.25">
      <c r="E2481" s="16"/>
    </row>
    <row r="2482" spans="5:5" x14ac:dyDescent="0.25">
      <c r="E2482" s="16"/>
    </row>
    <row r="2483" spans="5:5" x14ac:dyDescent="0.25">
      <c r="E2483" s="16"/>
    </row>
    <row r="2484" spans="5:5" x14ac:dyDescent="0.25">
      <c r="E2484" s="16"/>
    </row>
    <row r="2485" spans="5:5" x14ac:dyDescent="0.25">
      <c r="E2485" s="16"/>
    </row>
    <row r="2486" spans="5:5" x14ac:dyDescent="0.25">
      <c r="E2486" s="16"/>
    </row>
    <row r="2487" spans="5:5" x14ac:dyDescent="0.25">
      <c r="E2487" s="16"/>
    </row>
    <row r="2488" spans="5:5" x14ac:dyDescent="0.25">
      <c r="E2488" s="16"/>
    </row>
    <row r="2489" spans="5:5" x14ac:dyDescent="0.25">
      <c r="E2489" s="16"/>
    </row>
    <row r="2490" spans="5:5" x14ac:dyDescent="0.25">
      <c r="E2490" s="16"/>
    </row>
    <row r="2491" spans="5:5" x14ac:dyDescent="0.25">
      <c r="E2491" s="16"/>
    </row>
    <row r="2492" spans="5:5" x14ac:dyDescent="0.25">
      <c r="E2492" s="16"/>
    </row>
    <row r="2493" spans="5:5" x14ac:dyDescent="0.25">
      <c r="E2493" s="16"/>
    </row>
    <row r="2494" spans="5:5" x14ac:dyDescent="0.25">
      <c r="E2494" s="16"/>
    </row>
    <row r="2495" spans="5:5" x14ac:dyDescent="0.25">
      <c r="E2495" s="16"/>
    </row>
    <row r="2496" spans="5:5" x14ac:dyDescent="0.25">
      <c r="E2496" s="16"/>
    </row>
    <row r="2497" spans="5:5" x14ac:dyDescent="0.25">
      <c r="E2497" s="16"/>
    </row>
    <row r="2498" spans="5:5" x14ac:dyDescent="0.25">
      <c r="E2498" s="16"/>
    </row>
    <row r="2499" spans="5:5" x14ac:dyDescent="0.25">
      <c r="E2499" s="16"/>
    </row>
    <row r="2500" spans="5:5" x14ac:dyDescent="0.25">
      <c r="E2500" s="16"/>
    </row>
    <row r="2501" spans="5:5" x14ac:dyDescent="0.25">
      <c r="E2501" s="16"/>
    </row>
    <row r="2502" spans="5:5" x14ac:dyDescent="0.25">
      <c r="E2502" s="16"/>
    </row>
    <row r="2503" spans="5:5" x14ac:dyDescent="0.25">
      <c r="E2503" s="16"/>
    </row>
    <row r="2504" spans="5:5" x14ac:dyDescent="0.25">
      <c r="E2504" s="16"/>
    </row>
    <row r="2505" spans="5:5" x14ac:dyDescent="0.25">
      <c r="E2505" s="16"/>
    </row>
    <row r="2506" spans="5:5" x14ac:dyDescent="0.25">
      <c r="E2506" s="16"/>
    </row>
    <row r="2507" spans="5:5" x14ac:dyDescent="0.25">
      <c r="E2507" s="16"/>
    </row>
    <row r="2508" spans="5:5" x14ac:dyDescent="0.25">
      <c r="E2508" s="16"/>
    </row>
    <row r="2509" spans="5:5" x14ac:dyDescent="0.25">
      <c r="E2509" s="16"/>
    </row>
    <row r="2510" spans="5:5" x14ac:dyDescent="0.25">
      <c r="E2510" s="16"/>
    </row>
    <row r="2511" spans="5:5" x14ac:dyDescent="0.25">
      <c r="E2511" s="16"/>
    </row>
    <row r="2512" spans="5:5" x14ac:dyDescent="0.25">
      <c r="E2512" s="16"/>
    </row>
    <row r="2513" spans="5:5" x14ac:dyDescent="0.25">
      <c r="E2513" s="16"/>
    </row>
    <row r="2514" spans="5:5" x14ac:dyDescent="0.25">
      <c r="E2514" s="16"/>
    </row>
    <row r="2515" spans="5:5" x14ac:dyDescent="0.25">
      <c r="E2515" s="16"/>
    </row>
    <row r="2516" spans="5:5" x14ac:dyDescent="0.25">
      <c r="E2516" s="16"/>
    </row>
    <row r="2517" spans="5:5" x14ac:dyDescent="0.25">
      <c r="E2517" s="16"/>
    </row>
    <row r="2518" spans="5:5" x14ac:dyDescent="0.25">
      <c r="E2518" s="16"/>
    </row>
    <row r="2519" spans="5:5" x14ac:dyDescent="0.25">
      <c r="E2519" s="16"/>
    </row>
    <row r="2520" spans="5:5" x14ac:dyDescent="0.25">
      <c r="E2520" s="16"/>
    </row>
    <row r="2521" spans="5:5" x14ac:dyDescent="0.25">
      <c r="E2521" s="16"/>
    </row>
    <row r="2522" spans="5:5" x14ac:dyDescent="0.25">
      <c r="E2522" s="16"/>
    </row>
    <row r="2523" spans="5:5" x14ac:dyDescent="0.25">
      <c r="E2523" s="16"/>
    </row>
    <row r="2524" spans="5:5" x14ac:dyDescent="0.25">
      <c r="E2524" s="16"/>
    </row>
    <row r="2525" spans="5:5" x14ac:dyDescent="0.25">
      <c r="E2525" s="16"/>
    </row>
    <row r="2526" spans="5:5" x14ac:dyDescent="0.25">
      <c r="E2526" s="16"/>
    </row>
    <row r="2527" spans="5:5" x14ac:dyDescent="0.25">
      <c r="E2527" s="16"/>
    </row>
    <row r="2528" spans="5:5" x14ac:dyDescent="0.25">
      <c r="E2528" s="16"/>
    </row>
    <row r="2529" spans="5:5" x14ac:dyDescent="0.25">
      <c r="E2529" s="16"/>
    </row>
    <row r="2530" spans="5:5" x14ac:dyDescent="0.25">
      <c r="E2530" s="16"/>
    </row>
    <row r="2531" spans="5:5" x14ac:dyDescent="0.25">
      <c r="E2531" s="16"/>
    </row>
    <row r="2532" spans="5:5" x14ac:dyDescent="0.25">
      <c r="E2532" s="16"/>
    </row>
    <row r="2533" spans="5:5" x14ac:dyDescent="0.25">
      <c r="E2533" s="16"/>
    </row>
    <row r="2534" spans="5:5" x14ac:dyDescent="0.25">
      <c r="E2534" s="16"/>
    </row>
    <row r="2535" spans="5:5" x14ac:dyDescent="0.25">
      <c r="E2535" s="16"/>
    </row>
    <row r="2536" spans="5:5" x14ac:dyDescent="0.25">
      <c r="E2536" s="16"/>
    </row>
    <row r="2537" spans="5:5" x14ac:dyDescent="0.25">
      <c r="E2537" s="16"/>
    </row>
    <row r="2538" spans="5:5" x14ac:dyDescent="0.25">
      <c r="E2538" s="16"/>
    </row>
    <row r="2539" spans="5:5" x14ac:dyDescent="0.25">
      <c r="E2539" s="16"/>
    </row>
    <row r="2540" spans="5:5" x14ac:dyDescent="0.25">
      <c r="E2540" s="16"/>
    </row>
    <row r="2541" spans="5:5" x14ac:dyDescent="0.25">
      <c r="E2541" s="16"/>
    </row>
    <row r="2542" spans="5:5" x14ac:dyDescent="0.25">
      <c r="E2542" s="16"/>
    </row>
    <row r="2543" spans="5:5" x14ac:dyDescent="0.25">
      <c r="E2543" s="16"/>
    </row>
    <row r="2544" spans="5:5" x14ac:dyDescent="0.25">
      <c r="E2544" s="16"/>
    </row>
    <row r="2545" spans="5:5" x14ac:dyDescent="0.25">
      <c r="E2545" s="16"/>
    </row>
    <row r="2546" spans="5:5" x14ac:dyDescent="0.25">
      <c r="E2546" s="16"/>
    </row>
    <row r="2547" spans="5:5" x14ac:dyDescent="0.25">
      <c r="E2547" s="16"/>
    </row>
    <row r="2548" spans="5:5" x14ac:dyDescent="0.25">
      <c r="E2548" s="16"/>
    </row>
    <row r="2549" spans="5:5" x14ac:dyDescent="0.25">
      <c r="E2549" s="16"/>
    </row>
    <row r="2550" spans="5:5" x14ac:dyDescent="0.25">
      <c r="E2550" s="16"/>
    </row>
    <row r="2551" spans="5:5" x14ac:dyDescent="0.25">
      <c r="E2551" s="16"/>
    </row>
    <row r="2552" spans="5:5" x14ac:dyDescent="0.25">
      <c r="E2552" s="16"/>
    </row>
    <row r="2553" spans="5:5" x14ac:dyDescent="0.25">
      <c r="E2553" s="16"/>
    </row>
    <row r="2554" spans="5:5" x14ac:dyDescent="0.25">
      <c r="E2554" s="16"/>
    </row>
    <row r="2555" spans="5:5" x14ac:dyDescent="0.25">
      <c r="E2555" s="16"/>
    </row>
    <row r="2556" spans="5:5" x14ac:dyDescent="0.25">
      <c r="E2556" s="16"/>
    </row>
    <row r="2557" spans="5:5" x14ac:dyDescent="0.25">
      <c r="E2557" s="16"/>
    </row>
    <row r="2558" spans="5:5" x14ac:dyDescent="0.25">
      <c r="E2558" s="16"/>
    </row>
    <row r="2559" spans="5:5" x14ac:dyDescent="0.25">
      <c r="E2559" s="16"/>
    </row>
    <row r="2560" spans="5:5" x14ac:dyDescent="0.25">
      <c r="E2560" s="16"/>
    </row>
    <row r="2561" spans="5:5" x14ac:dyDescent="0.25">
      <c r="E2561" s="16"/>
    </row>
    <row r="2562" spans="5:5" x14ac:dyDescent="0.25">
      <c r="E2562" s="16"/>
    </row>
    <row r="2563" spans="5:5" x14ac:dyDescent="0.25">
      <c r="E2563" s="16"/>
    </row>
    <row r="2564" spans="5:5" x14ac:dyDescent="0.25">
      <c r="E2564" s="16"/>
    </row>
    <row r="2565" spans="5:5" x14ac:dyDescent="0.25">
      <c r="E2565" s="16"/>
    </row>
    <row r="2566" spans="5:5" x14ac:dyDescent="0.25">
      <c r="E2566" s="16"/>
    </row>
    <row r="2567" spans="5:5" x14ac:dyDescent="0.25">
      <c r="E2567" s="16"/>
    </row>
    <row r="2568" spans="5:5" x14ac:dyDescent="0.25">
      <c r="E2568" s="16"/>
    </row>
    <row r="2569" spans="5:5" x14ac:dyDescent="0.25">
      <c r="E2569" s="16"/>
    </row>
    <row r="2570" spans="5:5" x14ac:dyDescent="0.25">
      <c r="E2570" s="16"/>
    </row>
    <row r="2571" spans="5:5" x14ac:dyDescent="0.25">
      <c r="E2571" s="16"/>
    </row>
    <row r="2572" spans="5:5" x14ac:dyDescent="0.25">
      <c r="E2572" s="16"/>
    </row>
    <row r="2573" spans="5:5" x14ac:dyDescent="0.25">
      <c r="E2573" s="16"/>
    </row>
    <row r="2574" spans="5:5" x14ac:dyDescent="0.25">
      <c r="E2574" s="16"/>
    </row>
    <row r="2575" spans="5:5" x14ac:dyDescent="0.25">
      <c r="E2575" s="16"/>
    </row>
    <row r="2576" spans="5:5" x14ac:dyDescent="0.25">
      <c r="E2576" s="16"/>
    </row>
    <row r="2577" spans="5:5" x14ac:dyDescent="0.25">
      <c r="E2577" s="16"/>
    </row>
    <row r="2578" spans="5:5" x14ac:dyDescent="0.25">
      <c r="E2578" s="16"/>
    </row>
    <row r="2579" spans="5:5" x14ac:dyDescent="0.25">
      <c r="E2579" s="16"/>
    </row>
    <row r="2580" spans="5:5" x14ac:dyDescent="0.25">
      <c r="E2580" s="16"/>
    </row>
    <row r="2581" spans="5:5" x14ac:dyDescent="0.25">
      <c r="E2581" s="16"/>
    </row>
    <row r="2582" spans="5:5" x14ac:dyDescent="0.25">
      <c r="E2582" s="16"/>
    </row>
    <row r="2583" spans="5:5" x14ac:dyDescent="0.25">
      <c r="E2583" s="16"/>
    </row>
    <row r="2584" spans="5:5" x14ac:dyDescent="0.25">
      <c r="E2584" s="16"/>
    </row>
    <row r="2585" spans="5:5" x14ac:dyDescent="0.25">
      <c r="E2585" s="16"/>
    </row>
    <row r="2586" spans="5:5" x14ac:dyDescent="0.25">
      <c r="E2586" s="16"/>
    </row>
    <row r="2587" spans="5:5" x14ac:dyDescent="0.25">
      <c r="E2587" s="16"/>
    </row>
    <row r="2588" spans="5:5" x14ac:dyDescent="0.25">
      <c r="E2588" s="16"/>
    </row>
    <row r="2589" spans="5:5" x14ac:dyDescent="0.25">
      <c r="E2589" s="16"/>
    </row>
    <row r="2590" spans="5:5" x14ac:dyDescent="0.25">
      <c r="E2590" s="16"/>
    </row>
    <row r="2591" spans="5:5" x14ac:dyDescent="0.25">
      <c r="E2591" s="16"/>
    </row>
    <row r="2592" spans="5:5" x14ac:dyDescent="0.25">
      <c r="E2592" s="16"/>
    </row>
    <row r="2593" spans="5:5" x14ac:dyDescent="0.25">
      <c r="E2593" s="16"/>
    </row>
    <row r="2594" spans="5:5" x14ac:dyDescent="0.25">
      <c r="E2594" s="16"/>
    </row>
    <row r="2595" spans="5:5" x14ac:dyDescent="0.25">
      <c r="E2595" s="16"/>
    </row>
    <row r="2596" spans="5:5" x14ac:dyDescent="0.25">
      <c r="E2596" s="16"/>
    </row>
    <row r="2597" spans="5:5" x14ac:dyDescent="0.25">
      <c r="E2597" s="16"/>
    </row>
    <row r="2598" spans="5:5" x14ac:dyDescent="0.25">
      <c r="E2598" s="16"/>
    </row>
    <row r="2599" spans="5:5" x14ac:dyDescent="0.25">
      <c r="E2599" s="16"/>
    </row>
    <row r="2600" spans="5:5" x14ac:dyDescent="0.25">
      <c r="E2600" s="16"/>
    </row>
    <row r="2601" spans="5:5" x14ac:dyDescent="0.25">
      <c r="E2601" s="16"/>
    </row>
    <row r="2602" spans="5:5" x14ac:dyDescent="0.25">
      <c r="E2602" s="16"/>
    </row>
    <row r="2603" spans="5:5" x14ac:dyDescent="0.25">
      <c r="E2603" s="16"/>
    </row>
    <row r="2604" spans="5:5" x14ac:dyDescent="0.25">
      <c r="E2604" s="16"/>
    </row>
    <row r="2605" spans="5:5" x14ac:dyDescent="0.25">
      <c r="E2605" s="16"/>
    </row>
    <row r="2606" spans="5:5" x14ac:dyDescent="0.25">
      <c r="E2606" s="16"/>
    </row>
    <row r="2607" spans="5:5" x14ac:dyDescent="0.25">
      <c r="E2607" s="16"/>
    </row>
    <row r="2608" spans="5:5" x14ac:dyDescent="0.25">
      <c r="E2608" s="16"/>
    </row>
    <row r="2609" spans="5:5" x14ac:dyDescent="0.25">
      <c r="E2609" s="16"/>
    </row>
    <row r="2610" spans="5:5" x14ac:dyDescent="0.25">
      <c r="E2610" s="16"/>
    </row>
    <row r="2611" spans="5:5" x14ac:dyDescent="0.25">
      <c r="E2611" s="16"/>
    </row>
    <row r="2612" spans="5:5" x14ac:dyDescent="0.25">
      <c r="E2612" s="16"/>
    </row>
    <row r="2613" spans="5:5" x14ac:dyDescent="0.25">
      <c r="E2613" s="16"/>
    </row>
    <row r="2614" spans="5:5" x14ac:dyDescent="0.25">
      <c r="E2614" s="16"/>
    </row>
    <row r="2615" spans="5:5" x14ac:dyDescent="0.25">
      <c r="E2615" s="16"/>
    </row>
    <row r="2616" spans="5:5" x14ac:dyDescent="0.25">
      <c r="E2616" s="16"/>
    </row>
    <row r="2617" spans="5:5" x14ac:dyDescent="0.25">
      <c r="E2617" s="16"/>
    </row>
    <row r="2618" spans="5:5" x14ac:dyDescent="0.25">
      <c r="E2618" s="16"/>
    </row>
    <row r="2619" spans="5:5" x14ac:dyDescent="0.25">
      <c r="E2619" s="16"/>
    </row>
    <row r="2620" spans="5:5" x14ac:dyDescent="0.25">
      <c r="E2620" s="16"/>
    </row>
    <row r="2621" spans="5:5" x14ac:dyDescent="0.25">
      <c r="E2621" s="16"/>
    </row>
    <row r="2622" spans="5:5" x14ac:dyDescent="0.25">
      <c r="E2622" s="16"/>
    </row>
    <row r="2623" spans="5:5" x14ac:dyDescent="0.25">
      <c r="E2623" s="16"/>
    </row>
    <row r="2624" spans="5:5" x14ac:dyDescent="0.25">
      <c r="E2624" s="16"/>
    </row>
    <row r="2625" spans="5:5" x14ac:dyDescent="0.25">
      <c r="E2625" s="16"/>
    </row>
    <row r="2626" spans="5:5" x14ac:dyDescent="0.25">
      <c r="E2626" s="16"/>
    </row>
    <row r="2627" spans="5:5" x14ac:dyDescent="0.25">
      <c r="E2627" s="16"/>
    </row>
    <row r="2628" spans="5:5" x14ac:dyDescent="0.25">
      <c r="E2628" s="16"/>
    </row>
    <row r="2629" spans="5:5" x14ac:dyDescent="0.25">
      <c r="E2629" s="16"/>
    </row>
    <row r="2630" spans="5:5" x14ac:dyDescent="0.25">
      <c r="E2630" s="16"/>
    </row>
    <row r="2631" spans="5:5" x14ac:dyDescent="0.25">
      <c r="E2631" s="16"/>
    </row>
    <row r="2632" spans="5:5" x14ac:dyDescent="0.25">
      <c r="E2632" s="16"/>
    </row>
    <row r="2633" spans="5:5" x14ac:dyDescent="0.25">
      <c r="E2633" s="16"/>
    </row>
    <row r="2634" spans="5:5" x14ac:dyDescent="0.25">
      <c r="E2634" s="16"/>
    </row>
    <row r="2635" spans="5:5" x14ac:dyDescent="0.25">
      <c r="E2635" s="16"/>
    </row>
    <row r="2636" spans="5:5" x14ac:dyDescent="0.25">
      <c r="E2636" s="16"/>
    </row>
    <row r="2637" spans="5:5" x14ac:dyDescent="0.25">
      <c r="E2637" s="16"/>
    </row>
    <row r="2638" spans="5:5" x14ac:dyDescent="0.25">
      <c r="E2638" s="16"/>
    </row>
    <row r="2639" spans="5:5" x14ac:dyDescent="0.25">
      <c r="E2639" s="16"/>
    </row>
    <row r="2640" spans="5:5" x14ac:dyDescent="0.25">
      <c r="E2640" s="16"/>
    </row>
    <row r="2641" spans="5:5" x14ac:dyDescent="0.25">
      <c r="E2641" s="16"/>
    </row>
    <row r="2642" spans="5:5" x14ac:dyDescent="0.25">
      <c r="E2642" s="16"/>
    </row>
    <row r="2643" spans="5:5" x14ac:dyDescent="0.25">
      <c r="E2643" s="16"/>
    </row>
    <row r="2644" spans="5:5" x14ac:dyDescent="0.25">
      <c r="E2644" s="16"/>
    </row>
    <row r="2645" spans="5:5" x14ac:dyDescent="0.25">
      <c r="E2645" s="16"/>
    </row>
    <row r="2646" spans="5:5" x14ac:dyDescent="0.25">
      <c r="E2646" s="16"/>
    </row>
    <row r="2647" spans="5:5" x14ac:dyDescent="0.25">
      <c r="E2647" s="16"/>
    </row>
    <row r="2648" spans="5:5" x14ac:dyDescent="0.25">
      <c r="E2648" s="16"/>
    </row>
    <row r="2649" spans="5:5" x14ac:dyDescent="0.25">
      <c r="E2649" s="16"/>
    </row>
    <row r="2650" spans="5:5" x14ac:dyDescent="0.25">
      <c r="E2650" s="16"/>
    </row>
    <row r="2651" spans="5:5" x14ac:dyDescent="0.25">
      <c r="E2651" s="16"/>
    </row>
    <row r="2652" spans="5:5" x14ac:dyDescent="0.25">
      <c r="E2652" s="16"/>
    </row>
    <row r="2653" spans="5:5" x14ac:dyDescent="0.25">
      <c r="E2653" s="16"/>
    </row>
    <row r="2654" spans="5:5" x14ac:dyDescent="0.25">
      <c r="E2654" s="16"/>
    </row>
    <row r="2655" spans="5:5" x14ac:dyDescent="0.25">
      <c r="E2655" s="16"/>
    </row>
    <row r="2656" spans="5:5" x14ac:dyDescent="0.25">
      <c r="E2656" s="16"/>
    </row>
    <row r="2657" spans="5:5" x14ac:dyDescent="0.25">
      <c r="E2657" s="16"/>
    </row>
    <row r="2658" spans="5:5" x14ac:dyDescent="0.25">
      <c r="E2658" s="16"/>
    </row>
    <row r="2659" spans="5:5" x14ac:dyDescent="0.25">
      <c r="E2659" s="16"/>
    </row>
    <row r="2660" spans="5:5" x14ac:dyDescent="0.25">
      <c r="E2660" s="16"/>
    </row>
    <row r="2661" spans="5:5" x14ac:dyDescent="0.25">
      <c r="E2661" s="16"/>
    </row>
    <row r="2662" spans="5:5" x14ac:dyDescent="0.25">
      <c r="E2662" s="16"/>
    </row>
    <row r="2663" spans="5:5" x14ac:dyDescent="0.25">
      <c r="E2663" s="16"/>
    </row>
    <row r="2664" spans="5:5" x14ac:dyDescent="0.25">
      <c r="E2664" s="16"/>
    </row>
    <row r="2665" spans="5:5" x14ac:dyDescent="0.25">
      <c r="E2665" s="16"/>
    </row>
    <row r="2666" spans="5:5" x14ac:dyDescent="0.25">
      <c r="E2666" s="16"/>
    </row>
    <row r="2667" spans="5:5" x14ac:dyDescent="0.25">
      <c r="E2667" s="16"/>
    </row>
    <row r="2668" spans="5:5" x14ac:dyDescent="0.25">
      <c r="E2668" s="16"/>
    </row>
    <row r="2669" spans="5:5" x14ac:dyDescent="0.25">
      <c r="E2669" s="16"/>
    </row>
    <row r="2670" spans="5:5" x14ac:dyDescent="0.25">
      <c r="E2670" s="16"/>
    </row>
    <row r="2671" spans="5:5" x14ac:dyDescent="0.25">
      <c r="E2671" s="16"/>
    </row>
    <row r="2672" spans="5:5" x14ac:dyDescent="0.25">
      <c r="E2672" s="16"/>
    </row>
    <row r="2673" spans="5:5" x14ac:dyDescent="0.25">
      <c r="E2673" s="16"/>
    </row>
    <row r="2674" spans="5:5" x14ac:dyDescent="0.25">
      <c r="E2674" s="16"/>
    </row>
    <row r="2675" spans="5:5" x14ac:dyDescent="0.25">
      <c r="E2675" s="16"/>
    </row>
    <row r="2676" spans="5:5" x14ac:dyDescent="0.25">
      <c r="E2676" s="16"/>
    </row>
    <row r="2677" spans="5:5" x14ac:dyDescent="0.25">
      <c r="E2677" s="16"/>
    </row>
    <row r="2678" spans="5:5" x14ac:dyDescent="0.25">
      <c r="E2678" s="16"/>
    </row>
    <row r="2679" spans="5:5" x14ac:dyDescent="0.25">
      <c r="E2679" s="16"/>
    </row>
    <row r="2680" spans="5:5" x14ac:dyDescent="0.25">
      <c r="E2680" s="16"/>
    </row>
    <row r="2681" spans="5:5" x14ac:dyDescent="0.25">
      <c r="E2681" s="16"/>
    </row>
    <row r="2682" spans="5:5" x14ac:dyDescent="0.25">
      <c r="E2682" s="16"/>
    </row>
    <row r="2683" spans="5:5" x14ac:dyDescent="0.25">
      <c r="E2683" s="16"/>
    </row>
    <row r="2684" spans="5:5" x14ac:dyDescent="0.25">
      <c r="E2684" s="16"/>
    </row>
    <row r="2685" spans="5:5" x14ac:dyDescent="0.25">
      <c r="E2685" s="16"/>
    </row>
    <row r="2686" spans="5:5" x14ac:dyDescent="0.25">
      <c r="E2686" s="16"/>
    </row>
    <row r="2687" spans="5:5" x14ac:dyDescent="0.25">
      <c r="E2687" s="16"/>
    </row>
    <row r="2688" spans="5:5" x14ac:dyDescent="0.25">
      <c r="E2688" s="16"/>
    </row>
    <row r="2689" spans="5:5" x14ac:dyDescent="0.25">
      <c r="E2689" s="16"/>
    </row>
    <row r="2690" spans="5:5" x14ac:dyDescent="0.25">
      <c r="E2690" s="16"/>
    </row>
    <row r="2691" spans="5:5" x14ac:dyDescent="0.25">
      <c r="E2691" s="16"/>
    </row>
    <row r="2692" spans="5:5" x14ac:dyDescent="0.25">
      <c r="E2692" s="16"/>
    </row>
    <row r="2693" spans="5:5" x14ac:dyDescent="0.25">
      <c r="E2693" s="16"/>
    </row>
    <row r="2694" spans="5:5" x14ac:dyDescent="0.25">
      <c r="E2694" s="16"/>
    </row>
    <row r="2695" spans="5:5" x14ac:dyDescent="0.25">
      <c r="E2695" s="16"/>
    </row>
    <row r="2696" spans="5:5" x14ac:dyDescent="0.25">
      <c r="E2696" s="16"/>
    </row>
    <row r="2697" spans="5:5" x14ac:dyDescent="0.25">
      <c r="E2697" s="16"/>
    </row>
    <row r="2698" spans="5:5" x14ac:dyDescent="0.25">
      <c r="E2698" s="16"/>
    </row>
    <row r="2699" spans="5:5" x14ac:dyDescent="0.25">
      <c r="E2699" s="16"/>
    </row>
    <row r="2700" spans="5:5" x14ac:dyDescent="0.25">
      <c r="E2700" s="16"/>
    </row>
    <row r="2701" spans="5:5" x14ac:dyDescent="0.25">
      <c r="E2701" s="16"/>
    </row>
    <row r="2702" spans="5:5" x14ac:dyDescent="0.25">
      <c r="E2702" s="16"/>
    </row>
    <row r="2703" spans="5:5" x14ac:dyDescent="0.25">
      <c r="E2703" s="16"/>
    </row>
    <row r="2704" spans="5:5" x14ac:dyDescent="0.25">
      <c r="E2704" s="16"/>
    </row>
    <row r="2705" spans="5:5" x14ac:dyDescent="0.25">
      <c r="E2705" s="16"/>
    </row>
    <row r="2706" spans="5:5" x14ac:dyDescent="0.25">
      <c r="E2706" s="16"/>
    </row>
    <row r="2707" spans="5:5" x14ac:dyDescent="0.25">
      <c r="E2707" s="16"/>
    </row>
    <row r="2708" spans="5:5" x14ac:dyDescent="0.25">
      <c r="E2708" s="16"/>
    </row>
    <row r="2709" spans="5:5" x14ac:dyDescent="0.25">
      <c r="E2709" s="16"/>
    </row>
    <row r="2710" spans="5:5" x14ac:dyDescent="0.25">
      <c r="E2710" s="16"/>
    </row>
    <row r="2711" spans="5:5" x14ac:dyDescent="0.25">
      <c r="E2711" s="16"/>
    </row>
    <row r="2712" spans="5:5" x14ac:dyDescent="0.25">
      <c r="E2712" s="16"/>
    </row>
    <row r="2713" spans="5:5" x14ac:dyDescent="0.25">
      <c r="E2713" s="16"/>
    </row>
    <row r="2714" spans="5:5" x14ac:dyDescent="0.25">
      <c r="E2714" s="16"/>
    </row>
    <row r="2715" spans="5:5" x14ac:dyDescent="0.25">
      <c r="E2715" s="16"/>
    </row>
    <row r="2716" spans="5:5" x14ac:dyDescent="0.25">
      <c r="E2716" s="16"/>
    </row>
    <row r="2717" spans="5:5" x14ac:dyDescent="0.25">
      <c r="E2717" s="16"/>
    </row>
    <row r="2718" spans="5:5" x14ac:dyDescent="0.25">
      <c r="E2718" s="16"/>
    </row>
    <row r="2719" spans="5:5" x14ac:dyDescent="0.25">
      <c r="E2719" s="16"/>
    </row>
    <row r="2720" spans="5:5" x14ac:dyDescent="0.25">
      <c r="E2720" s="16"/>
    </row>
    <row r="2721" spans="5:5" x14ac:dyDescent="0.25">
      <c r="E2721" s="16"/>
    </row>
    <row r="2722" spans="5:5" x14ac:dyDescent="0.25">
      <c r="E2722" s="16"/>
    </row>
    <row r="2723" spans="5:5" x14ac:dyDescent="0.25">
      <c r="E2723" s="16"/>
    </row>
    <row r="2724" spans="5:5" x14ac:dyDescent="0.25">
      <c r="E2724" s="16"/>
    </row>
    <row r="2725" spans="5:5" x14ac:dyDescent="0.25">
      <c r="E2725" s="16"/>
    </row>
    <row r="2726" spans="5:5" x14ac:dyDescent="0.25">
      <c r="E2726" s="16"/>
    </row>
    <row r="2727" spans="5:5" x14ac:dyDescent="0.25">
      <c r="E2727" s="16"/>
    </row>
    <row r="2728" spans="5:5" x14ac:dyDescent="0.25">
      <c r="E2728" s="16"/>
    </row>
    <row r="2729" spans="5:5" x14ac:dyDescent="0.25">
      <c r="E2729" s="16"/>
    </row>
    <row r="2730" spans="5:5" x14ac:dyDescent="0.25">
      <c r="E2730" s="16"/>
    </row>
    <row r="2731" spans="5:5" x14ac:dyDescent="0.25">
      <c r="E2731" s="16"/>
    </row>
    <row r="2732" spans="5:5" x14ac:dyDescent="0.25">
      <c r="E2732" s="16"/>
    </row>
    <row r="2733" spans="5:5" x14ac:dyDescent="0.25">
      <c r="E2733" s="16"/>
    </row>
    <row r="2734" spans="5:5" x14ac:dyDescent="0.25">
      <c r="E2734" s="16"/>
    </row>
    <row r="2735" spans="5:5" x14ac:dyDescent="0.25">
      <c r="E2735" s="16"/>
    </row>
    <row r="2736" spans="5:5" x14ac:dyDescent="0.25">
      <c r="E2736" s="16"/>
    </row>
    <row r="2737" spans="5:5" x14ac:dyDescent="0.25">
      <c r="E2737" s="16"/>
    </row>
    <row r="2738" spans="5:5" x14ac:dyDescent="0.25">
      <c r="E2738" s="16"/>
    </row>
    <row r="2739" spans="5:5" x14ac:dyDescent="0.25">
      <c r="E2739" s="16"/>
    </row>
    <row r="2740" spans="5:5" x14ac:dyDescent="0.25">
      <c r="E2740" s="16"/>
    </row>
    <row r="2741" spans="5:5" x14ac:dyDescent="0.25">
      <c r="E2741" s="16"/>
    </row>
    <row r="2742" spans="5:5" x14ac:dyDescent="0.25">
      <c r="E2742" s="16"/>
    </row>
    <row r="2743" spans="5:5" x14ac:dyDescent="0.25">
      <c r="E2743" s="16"/>
    </row>
    <row r="2744" spans="5:5" x14ac:dyDescent="0.25">
      <c r="E2744" s="16"/>
    </row>
    <row r="2745" spans="5:5" x14ac:dyDescent="0.25">
      <c r="E2745" s="16"/>
    </row>
    <row r="2746" spans="5:5" x14ac:dyDescent="0.25">
      <c r="E2746" s="16"/>
    </row>
    <row r="2747" spans="5:5" x14ac:dyDescent="0.25">
      <c r="E2747" s="16"/>
    </row>
    <row r="2748" spans="5:5" x14ac:dyDescent="0.25">
      <c r="E2748" s="16"/>
    </row>
    <row r="2749" spans="5:5" x14ac:dyDescent="0.25">
      <c r="E2749" s="16"/>
    </row>
    <row r="2750" spans="5:5" x14ac:dyDescent="0.25">
      <c r="E2750" s="16"/>
    </row>
    <row r="2751" spans="5:5" x14ac:dyDescent="0.25">
      <c r="E2751" s="16"/>
    </row>
    <row r="2752" spans="5:5" x14ac:dyDescent="0.25">
      <c r="E2752" s="16"/>
    </row>
    <row r="2753" spans="5:5" x14ac:dyDescent="0.25">
      <c r="E2753" s="16"/>
    </row>
    <row r="2754" spans="5:5" x14ac:dyDescent="0.25">
      <c r="E2754" s="16"/>
    </row>
    <row r="2755" spans="5:5" x14ac:dyDescent="0.25">
      <c r="E2755" s="16"/>
    </row>
    <row r="2756" spans="5:5" x14ac:dyDescent="0.25">
      <c r="E2756" s="16"/>
    </row>
    <row r="2757" spans="5:5" x14ac:dyDescent="0.25">
      <c r="E2757" s="16"/>
    </row>
    <row r="2758" spans="5:5" x14ac:dyDescent="0.25">
      <c r="E2758" s="16"/>
    </row>
    <row r="2759" spans="5:5" x14ac:dyDescent="0.25">
      <c r="E2759" s="16"/>
    </row>
    <row r="2760" spans="5:5" x14ac:dyDescent="0.25">
      <c r="E2760" s="16"/>
    </row>
    <row r="2761" spans="5:5" x14ac:dyDescent="0.25">
      <c r="E2761" s="16"/>
    </row>
    <row r="2762" spans="5:5" x14ac:dyDescent="0.25">
      <c r="E2762" s="16"/>
    </row>
    <row r="2763" spans="5:5" x14ac:dyDescent="0.25">
      <c r="E2763" s="16"/>
    </row>
    <row r="2764" spans="5:5" x14ac:dyDescent="0.25">
      <c r="E2764" s="16"/>
    </row>
    <row r="2765" spans="5:5" x14ac:dyDescent="0.25">
      <c r="E2765" s="16"/>
    </row>
    <row r="2766" spans="5:5" x14ac:dyDescent="0.25">
      <c r="E2766" s="16"/>
    </row>
    <row r="2767" spans="5:5" x14ac:dyDescent="0.25">
      <c r="E2767" s="16"/>
    </row>
    <row r="2768" spans="5:5" x14ac:dyDescent="0.25">
      <c r="E2768" s="16"/>
    </row>
    <row r="2769" spans="5:5" x14ac:dyDescent="0.25">
      <c r="E2769" s="16"/>
    </row>
    <row r="2770" spans="5:5" x14ac:dyDescent="0.25">
      <c r="E2770" s="16"/>
    </row>
    <row r="2771" spans="5:5" x14ac:dyDescent="0.25">
      <c r="E2771" s="16"/>
    </row>
    <row r="2772" spans="5:5" x14ac:dyDescent="0.25">
      <c r="E2772" s="16"/>
    </row>
    <row r="2773" spans="5:5" x14ac:dyDescent="0.25">
      <c r="E2773" s="16"/>
    </row>
    <row r="2774" spans="5:5" x14ac:dyDescent="0.25">
      <c r="E2774" s="16"/>
    </row>
    <row r="2775" spans="5:5" x14ac:dyDescent="0.25">
      <c r="E2775" s="16"/>
    </row>
    <row r="2776" spans="5:5" x14ac:dyDescent="0.25">
      <c r="E2776" s="16"/>
    </row>
    <row r="2777" spans="5:5" x14ac:dyDescent="0.25">
      <c r="E2777" s="16"/>
    </row>
    <row r="2778" spans="5:5" x14ac:dyDescent="0.25">
      <c r="E2778" s="16"/>
    </row>
    <row r="2779" spans="5:5" x14ac:dyDescent="0.25">
      <c r="E2779" s="16"/>
    </row>
    <row r="2780" spans="5:5" x14ac:dyDescent="0.25">
      <c r="E2780" s="16"/>
    </row>
    <row r="2781" spans="5:5" x14ac:dyDescent="0.25">
      <c r="E2781" s="16"/>
    </row>
    <row r="2782" spans="5:5" x14ac:dyDescent="0.25">
      <c r="E2782" s="16"/>
    </row>
    <row r="2783" spans="5:5" x14ac:dyDescent="0.25">
      <c r="E2783" s="16"/>
    </row>
    <row r="2784" spans="5:5" x14ac:dyDescent="0.25">
      <c r="E2784" s="16"/>
    </row>
    <row r="2785" spans="5:5" x14ac:dyDescent="0.25">
      <c r="E2785" s="16"/>
    </row>
    <row r="2786" spans="5:5" x14ac:dyDescent="0.25">
      <c r="E2786" s="16"/>
    </row>
    <row r="2787" spans="5:5" x14ac:dyDescent="0.25">
      <c r="E2787" s="16"/>
    </row>
    <row r="2788" spans="5:5" x14ac:dyDescent="0.25">
      <c r="E2788" s="16"/>
    </row>
    <row r="2789" spans="5:5" x14ac:dyDescent="0.25">
      <c r="E2789" s="16"/>
    </row>
    <row r="2790" spans="5:5" x14ac:dyDescent="0.25">
      <c r="E2790" s="16"/>
    </row>
    <row r="2791" spans="5:5" x14ac:dyDescent="0.25">
      <c r="E2791" s="16"/>
    </row>
    <row r="2792" spans="5:5" x14ac:dyDescent="0.25">
      <c r="E2792" s="16"/>
    </row>
    <row r="2793" spans="5:5" x14ac:dyDescent="0.25">
      <c r="E2793" s="16"/>
    </row>
    <row r="2794" spans="5:5" x14ac:dyDescent="0.25">
      <c r="E2794" s="16"/>
    </row>
    <row r="2795" spans="5:5" x14ac:dyDescent="0.25">
      <c r="E2795" s="16"/>
    </row>
    <row r="2796" spans="5:5" x14ac:dyDescent="0.25">
      <c r="E2796" s="16"/>
    </row>
    <row r="2797" spans="5:5" x14ac:dyDescent="0.25">
      <c r="E2797" s="16"/>
    </row>
    <row r="2798" spans="5:5" x14ac:dyDescent="0.25">
      <c r="E2798" s="16"/>
    </row>
    <row r="2799" spans="5:5" x14ac:dyDescent="0.25">
      <c r="E2799" s="16"/>
    </row>
    <row r="2800" spans="5:5" x14ac:dyDescent="0.25">
      <c r="E2800" s="16"/>
    </row>
    <row r="2801" spans="5:5" x14ac:dyDescent="0.25">
      <c r="E2801" s="16"/>
    </row>
    <row r="2802" spans="5:5" x14ac:dyDescent="0.25">
      <c r="E2802" s="16"/>
    </row>
    <row r="2803" spans="5:5" x14ac:dyDescent="0.25">
      <c r="E2803" s="16"/>
    </row>
    <row r="2804" spans="5:5" x14ac:dyDescent="0.25">
      <c r="E2804" s="16"/>
    </row>
    <row r="2805" spans="5:5" x14ac:dyDescent="0.25">
      <c r="E2805" s="16"/>
    </row>
    <row r="2806" spans="5:5" x14ac:dyDescent="0.25">
      <c r="E2806" s="16"/>
    </row>
    <row r="2807" spans="5:5" x14ac:dyDescent="0.25">
      <c r="E2807" s="16"/>
    </row>
    <row r="2808" spans="5:5" x14ac:dyDescent="0.25">
      <c r="E2808" s="16"/>
    </row>
    <row r="2809" spans="5:5" x14ac:dyDescent="0.25">
      <c r="E2809" s="16"/>
    </row>
    <row r="2810" spans="5:5" x14ac:dyDescent="0.25">
      <c r="E2810" s="16"/>
    </row>
    <row r="2811" spans="5:5" x14ac:dyDescent="0.25">
      <c r="E2811" s="16"/>
    </row>
    <row r="2812" spans="5:5" x14ac:dyDescent="0.25">
      <c r="E2812" s="16"/>
    </row>
    <row r="2813" spans="5:5" x14ac:dyDescent="0.25">
      <c r="E2813" s="16"/>
    </row>
    <row r="2814" spans="5:5" x14ac:dyDescent="0.25">
      <c r="E2814" s="16"/>
    </row>
    <row r="2815" spans="5:5" x14ac:dyDescent="0.25">
      <c r="E2815" s="16"/>
    </row>
    <row r="2816" spans="5:5" x14ac:dyDescent="0.25">
      <c r="E2816" s="16"/>
    </row>
    <row r="2817" spans="5:5" x14ac:dyDescent="0.25">
      <c r="E2817" s="16"/>
    </row>
    <row r="2818" spans="5:5" x14ac:dyDescent="0.25">
      <c r="E2818" s="16"/>
    </row>
    <row r="2819" spans="5:5" x14ac:dyDescent="0.25">
      <c r="E2819" s="16"/>
    </row>
    <row r="2820" spans="5:5" x14ac:dyDescent="0.25">
      <c r="E2820" s="16"/>
    </row>
    <row r="2821" spans="5:5" x14ac:dyDescent="0.25">
      <c r="E2821" s="16"/>
    </row>
    <row r="2822" spans="5:5" x14ac:dyDescent="0.25">
      <c r="E2822" s="16"/>
    </row>
    <row r="2823" spans="5:5" x14ac:dyDescent="0.25">
      <c r="E2823" s="16"/>
    </row>
    <row r="2824" spans="5:5" x14ac:dyDescent="0.25">
      <c r="E2824" s="16"/>
    </row>
    <row r="2825" spans="5:5" x14ac:dyDescent="0.25">
      <c r="E2825" s="16"/>
    </row>
    <row r="2826" spans="5:5" x14ac:dyDescent="0.25">
      <c r="E2826" s="16"/>
    </row>
    <row r="2827" spans="5:5" x14ac:dyDescent="0.25">
      <c r="E2827" s="16"/>
    </row>
    <row r="2828" spans="5:5" x14ac:dyDescent="0.25">
      <c r="E2828" s="16"/>
    </row>
    <row r="2829" spans="5:5" x14ac:dyDescent="0.25">
      <c r="E2829" s="16"/>
    </row>
    <row r="2830" spans="5:5" x14ac:dyDescent="0.25">
      <c r="E2830" s="16"/>
    </row>
    <row r="2831" spans="5:5" x14ac:dyDescent="0.25">
      <c r="E2831" s="16"/>
    </row>
    <row r="2832" spans="5:5" x14ac:dyDescent="0.25">
      <c r="E2832" s="16"/>
    </row>
    <row r="2833" spans="5:5" x14ac:dyDescent="0.25">
      <c r="E2833" s="16"/>
    </row>
    <row r="2834" spans="5:5" x14ac:dyDescent="0.25">
      <c r="E2834" s="16"/>
    </row>
    <row r="2835" spans="5:5" x14ac:dyDescent="0.25">
      <c r="E2835" s="16"/>
    </row>
    <row r="2836" spans="5:5" x14ac:dyDescent="0.25">
      <c r="E2836" s="16"/>
    </row>
    <row r="2837" spans="5:5" x14ac:dyDescent="0.25">
      <c r="E2837" s="16"/>
    </row>
    <row r="2838" spans="5:5" x14ac:dyDescent="0.25">
      <c r="E2838" s="16"/>
    </row>
    <row r="2839" spans="5:5" x14ac:dyDescent="0.25">
      <c r="E2839" s="16"/>
    </row>
    <row r="2840" spans="5:5" x14ac:dyDescent="0.25">
      <c r="E2840" s="16"/>
    </row>
    <row r="2841" spans="5:5" x14ac:dyDescent="0.25">
      <c r="E2841" s="16"/>
    </row>
    <row r="2842" spans="5:5" x14ac:dyDescent="0.25">
      <c r="E2842" s="16"/>
    </row>
    <row r="2843" spans="5:5" x14ac:dyDescent="0.25">
      <c r="E2843" s="16"/>
    </row>
    <row r="2844" spans="5:5" x14ac:dyDescent="0.25">
      <c r="E2844" s="16"/>
    </row>
    <row r="2845" spans="5:5" x14ac:dyDescent="0.25">
      <c r="E2845" s="16"/>
    </row>
    <row r="2846" spans="5:5" x14ac:dyDescent="0.25">
      <c r="E2846" s="16"/>
    </row>
    <row r="2847" spans="5:5" x14ac:dyDescent="0.25">
      <c r="E2847" s="16"/>
    </row>
    <row r="2848" spans="5:5" x14ac:dyDescent="0.25">
      <c r="E2848" s="16"/>
    </row>
    <row r="2849" spans="5:5" x14ac:dyDescent="0.25">
      <c r="E2849" s="16"/>
    </row>
    <row r="2850" spans="5:5" x14ac:dyDescent="0.25">
      <c r="E2850" s="16"/>
    </row>
    <row r="2851" spans="5:5" x14ac:dyDescent="0.25">
      <c r="E2851" s="16"/>
    </row>
    <row r="2852" spans="5:5" x14ac:dyDescent="0.25">
      <c r="E2852" s="16"/>
    </row>
    <row r="2853" spans="5:5" x14ac:dyDescent="0.25">
      <c r="E2853" s="16"/>
    </row>
    <row r="2854" spans="5:5" x14ac:dyDescent="0.25">
      <c r="E2854" s="16"/>
    </row>
    <row r="2855" spans="5:5" x14ac:dyDescent="0.25">
      <c r="E2855" s="16"/>
    </row>
    <row r="2856" spans="5:5" x14ac:dyDescent="0.25">
      <c r="E2856" s="16"/>
    </row>
    <row r="2857" spans="5:5" x14ac:dyDescent="0.25">
      <c r="E2857" s="16"/>
    </row>
    <row r="2858" spans="5:5" x14ac:dyDescent="0.25">
      <c r="E2858" s="16"/>
    </row>
    <row r="2859" spans="5:5" x14ac:dyDescent="0.25">
      <c r="E2859" s="16"/>
    </row>
    <row r="2860" spans="5:5" x14ac:dyDescent="0.25">
      <c r="E2860" s="16"/>
    </row>
    <row r="2861" spans="5:5" x14ac:dyDescent="0.25">
      <c r="E2861" s="16"/>
    </row>
    <row r="2862" spans="5:5" x14ac:dyDescent="0.25">
      <c r="E2862" s="16"/>
    </row>
    <row r="2863" spans="5:5" x14ac:dyDescent="0.25">
      <c r="E2863" s="16"/>
    </row>
    <row r="2864" spans="5:5" x14ac:dyDescent="0.25">
      <c r="E2864" s="16"/>
    </row>
    <row r="2865" spans="5:5" x14ac:dyDescent="0.25">
      <c r="E2865" s="16"/>
    </row>
    <row r="2866" spans="5:5" x14ac:dyDescent="0.25">
      <c r="E2866" s="16"/>
    </row>
    <row r="2867" spans="5:5" x14ac:dyDescent="0.25">
      <c r="E2867" s="16"/>
    </row>
    <row r="2868" spans="5:5" x14ac:dyDescent="0.25">
      <c r="E2868" s="16"/>
    </row>
    <row r="2869" spans="5:5" x14ac:dyDescent="0.25">
      <c r="E2869" s="16"/>
    </row>
    <row r="2870" spans="5:5" x14ac:dyDescent="0.25">
      <c r="E2870" s="16"/>
    </row>
    <row r="2871" spans="5:5" x14ac:dyDescent="0.25">
      <c r="E2871" s="16"/>
    </row>
    <row r="2872" spans="5:5" x14ac:dyDescent="0.25">
      <c r="E2872" s="16"/>
    </row>
    <row r="2873" spans="5:5" x14ac:dyDescent="0.25">
      <c r="E2873" s="16"/>
    </row>
    <row r="2874" spans="5:5" x14ac:dyDescent="0.25">
      <c r="E2874" s="16"/>
    </row>
    <row r="2875" spans="5:5" x14ac:dyDescent="0.25">
      <c r="E2875" s="16"/>
    </row>
    <row r="2876" spans="5:5" x14ac:dyDescent="0.25">
      <c r="E2876" s="16"/>
    </row>
    <row r="2877" spans="5:5" x14ac:dyDescent="0.25">
      <c r="E2877" s="16"/>
    </row>
    <row r="2878" spans="5:5" x14ac:dyDescent="0.25">
      <c r="E2878" s="16"/>
    </row>
    <row r="2879" spans="5:5" x14ac:dyDescent="0.25">
      <c r="E2879" s="16"/>
    </row>
    <row r="2880" spans="5:5" x14ac:dyDescent="0.25">
      <c r="E2880" s="16"/>
    </row>
    <row r="2881" spans="5:5" x14ac:dyDescent="0.25">
      <c r="E2881" s="16"/>
    </row>
    <row r="2882" spans="5:5" x14ac:dyDescent="0.25">
      <c r="E2882" s="16"/>
    </row>
    <row r="2883" spans="5:5" x14ac:dyDescent="0.25">
      <c r="E2883" s="16"/>
    </row>
    <row r="2884" spans="5:5" x14ac:dyDescent="0.25">
      <c r="E2884" s="16"/>
    </row>
    <row r="2885" spans="5:5" x14ac:dyDescent="0.25">
      <c r="E2885" s="16"/>
    </row>
    <row r="2886" spans="5:5" x14ac:dyDescent="0.25">
      <c r="E2886" s="16"/>
    </row>
    <row r="2887" spans="5:5" x14ac:dyDescent="0.25">
      <c r="E2887" s="16"/>
    </row>
    <row r="2888" spans="5:5" x14ac:dyDescent="0.25">
      <c r="E2888" s="16"/>
    </row>
    <row r="2889" spans="5:5" x14ac:dyDescent="0.25">
      <c r="E2889" s="16"/>
    </row>
    <row r="2890" spans="5:5" x14ac:dyDescent="0.25">
      <c r="E2890" s="16"/>
    </row>
    <row r="2891" spans="5:5" x14ac:dyDescent="0.25">
      <c r="E2891" s="16"/>
    </row>
    <row r="2892" spans="5:5" x14ac:dyDescent="0.25">
      <c r="E2892" s="16"/>
    </row>
    <row r="2893" spans="5:5" x14ac:dyDescent="0.25">
      <c r="E2893" s="16"/>
    </row>
    <row r="2894" spans="5:5" x14ac:dyDescent="0.25">
      <c r="E2894" s="16"/>
    </row>
    <row r="2895" spans="5:5" x14ac:dyDescent="0.25">
      <c r="E2895" s="16"/>
    </row>
    <row r="2896" spans="5:5" x14ac:dyDescent="0.25">
      <c r="E2896" s="16"/>
    </row>
    <row r="2897" spans="5:5" x14ac:dyDescent="0.25">
      <c r="E2897" s="16"/>
    </row>
    <row r="2898" spans="5:5" x14ac:dyDescent="0.25">
      <c r="E2898" s="16"/>
    </row>
    <row r="2899" spans="5:5" x14ac:dyDescent="0.25">
      <c r="E2899" s="16"/>
    </row>
    <row r="2900" spans="5:5" x14ac:dyDescent="0.25">
      <c r="E2900" s="16"/>
    </row>
    <row r="2901" spans="5:5" x14ac:dyDescent="0.25">
      <c r="E2901" s="16"/>
    </row>
    <row r="2902" spans="5:5" x14ac:dyDescent="0.25">
      <c r="E2902" s="16"/>
    </row>
    <row r="2903" spans="5:5" x14ac:dyDescent="0.25">
      <c r="E2903" s="16"/>
    </row>
    <row r="2904" spans="5:5" x14ac:dyDescent="0.25">
      <c r="E2904" s="16"/>
    </row>
    <row r="2905" spans="5:5" x14ac:dyDescent="0.25">
      <c r="E2905" s="16"/>
    </row>
    <row r="2906" spans="5:5" x14ac:dyDescent="0.25">
      <c r="E2906" s="16"/>
    </row>
    <row r="2907" spans="5:5" x14ac:dyDescent="0.25">
      <c r="E2907" s="16"/>
    </row>
    <row r="2908" spans="5:5" x14ac:dyDescent="0.25">
      <c r="E2908" s="16"/>
    </row>
    <row r="2909" spans="5:5" x14ac:dyDescent="0.25">
      <c r="E2909" s="16"/>
    </row>
    <row r="2910" spans="5:5" x14ac:dyDescent="0.25">
      <c r="E2910" s="16"/>
    </row>
    <row r="2911" spans="5:5" x14ac:dyDescent="0.25">
      <c r="E2911" s="16"/>
    </row>
    <row r="2912" spans="5:5" x14ac:dyDescent="0.25">
      <c r="E2912" s="16"/>
    </row>
    <row r="2913" spans="5:5" x14ac:dyDescent="0.25">
      <c r="E2913" s="16"/>
    </row>
    <row r="2914" spans="5:5" x14ac:dyDescent="0.25">
      <c r="E2914" s="16"/>
    </row>
    <row r="2915" spans="5:5" x14ac:dyDescent="0.25">
      <c r="E2915" s="16"/>
    </row>
    <row r="2916" spans="5:5" x14ac:dyDescent="0.25">
      <c r="E2916" s="16"/>
    </row>
    <row r="2917" spans="5:5" x14ac:dyDescent="0.25">
      <c r="E2917" s="16"/>
    </row>
    <row r="2918" spans="5:5" x14ac:dyDescent="0.25">
      <c r="E2918" s="16"/>
    </row>
    <row r="2919" spans="5:5" x14ac:dyDescent="0.25">
      <c r="E2919" s="16"/>
    </row>
    <row r="2920" spans="5:5" x14ac:dyDescent="0.25">
      <c r="E2920" s="16"/>
    </row>
    <row r="2921" spans="5:5" x14ac:dyDescent="0.25">
      <c r="E2921" s="16"/>
    </row>
    <row r="2922" spans="5:5" x14ac:dyDescent="0.25">
      <c r="E2922" s="16"/>
    </row>
    <row r="2923" spans="5:5" x14ac:dyDescent="0.25">
      <c r="E2923" s="16"/>
    </row>
    <row r="2924" spans="5:5" x14ac:dyDescent="0.25">
      <c r="E2924" s="16"/>
    </row>
    <row r="2925" spans="5:5" x14ac:dyDescent="0.25">
      <c r="E2925" s="16"/>
    </row>
    <row r="2926" spans="5:5" x14ac:dyDescent="0.25">
      <c r="E2926" s="16"/>
    </row>
    <row r="2927" spans="5:5" x14ac:dyDescent="0.25">
      <c r="E2927" s="16"/>
    </row>
    <row r="2928" spans="5:5" x14ac:dyDescent="0.25">
      <c r="E2928" s="16"/>
    </row>
    <row r="2929" spans="5:5" x14ac:dyDescent="0.25">
      <c r="E2929" s="16"/>
    </row>
    <row r="2930" spans="5:5" x14ac:dyDescent="0.25">
      <c r="E2930" s="16"/>
    </row>
    <row r="2931" spans="5:5" x14ac:dyDescent="0.25">
      <c r="E2931" s="16"/>
    </row>
    <row r="2932" spans="5:5" x14ac:dyDescent="0.25">
      <c r="E2932" s="16"/>
    </row>
    <row r="2933" spans="5:5" x14ac:dyDescent="0.25">
      <c r="E2933" s="16"/>
    </row>
    <row r="2934" spans="5:5" x14ac:dyDescent="0.25">
      <c r="E2934" s="16"/>
    </row>
    <row r="2935" spans="5:5" x14ac:dyDescent="0.25">
      <c r="E2935" s="16"/>
    </row>
    <row r="2936" spans="5:5" x14ac:dyDescent="0.25">
      <c r="E2936" s="16"/>
    </row>
    <row r="2937" spans="5:5" x14ac:dyDescent="0.25">
      <c r="E2937" s="16"/>
    </row>
    <row r="2938" spans="5:5" x14ac:dyDescent="0.25">
      <c r="E2938" s="16"/>
    </row>
    <row r="2939" spans="5:5" x14ac:dyDescent="0.25">
      <c r="E2939" s="16"/>
    </row>
    <row r="2940" spans="5:5" x14ac:dyDescent="0.25">
      <c r="E2940" s="16"/>
    </row>
    <row r="2941" spans="5:5" x14ac:dyDescent="0.25">
      <c r="E2941" s="16"/>
    </row>
    <row r="2942" spans="5:5" x14ac:dyDescent="0.25">
      <c r="E2942" s="16"/>
    </row>
    <row r="2943" spans="5:5" x14ac:dyDescent="0.25">
      <c r="E2943" s="16"/>
    </row>
    <row r="2944" spans="5:5" x14ac:dyDescent="0.25">
      <c r="E2944" s="16"/>
    </row>
    <row r="2945" spans="5:5" x14ac:dyDescent="0.25">
      <c r="E2945" s="16"/>
    </row>
    <row r="2946" spans="5:5" x14ac:dyDescent="0.25">
      <c r="E2946" s="16"/>
    </row>
    <row r="2947" spans="5:5" x14ac:dyDescent="0.25">
      <c r="E2947" s="16"/>
    </row>
    <row r="2948" spans="5:5" x14ac:dyDescent="0.25">
      <c r="E2948" s="16"/>
    </row>
    <row r="2949" spans="5:5" x14ac:dyDescent="0.25">
      <c r="E2949" s="16"/>
    </row>
    <row r="2950" spans="5:5" x14ac:dyDescent="0.25">
      <c r="E2950" s="16"/>
    </row>
    <row r="2951" spans="5:5" x14ac:dyDescent="0.25">
      <c r="E2951" s="16"/>
    </row>
    <row r="2952" spans="5:5" x14ac:dyDescent="0.25">
      <c r="E2952" s="16"/>
    </row>
    <row r="2953" spans="5:5" x14ac:dyDescent="0.25">
      <c r="E2953" s="16"/>
    </row>
    <row r="2954" spans="5:5" x14ac:dyDescent="0.25">
      <c r="E2954" s="16"/>
    </row>
    <row r="2955" spans="5:5" x14ac:dyDescent="0.25">
      <c r="E2955" s="16"/>
    </row>
    <row r="2956" spans="5:5" x14ac:dyDescent="0.25">
      <c r="E2956" s="16"/>
    </row>
    <row r="2957" spans="5:5" x14ac:dyDescent="0.25">
      <c r="E2957" s="16"/>
    </row>
    <row r="2958" spans="5:5" x14ac:dyDescent="0.25">
      <c r="E2958" s="16"/>
    </row>
    <row r="2959" spans="5:5" x14ac:dyDescent="0.25">
      <c r="E2959" s="16"/>
    </row>
    <row r="2960" spans="5:5" x14ac:dyDescent="0.25">
      <c r="E2960" s="16"/>
    </row>
    <row r="2961" spans="5:5" x14ac:dyDescent="0.25">
      <c r="E2961" s="16"/>
    </row>
    <row r="2962" spans="5:5" x14ac:dyDescent="0.25">
      <c r="E2962" s="16"/>
    </row>
    <row r="2963" spans="5:5" x14ac:dyDescent="0.25">
      <c r="E2963" s="16"/>
    </row>
    <row r="2964" spans="5:5" x14ac:dyDescent="0.25">
      <c r="E2964" s="16"/>
    </row>
    <row r="2965" spans="5:5" x14ac:dyDescent="0.25">
      <c r="E2965" s="16"/>
    </row>
    <row r="2966" spans="5:5" x14ac:dyDescent="0.25">
      <c r="E2966" s="16"/>
    </row>
    <row r="2967" spans="5:5" x14ac:dyDescent="0.25">
      <c r="E2967" s="16"/>
    </row>
    <row r="2968" spans="5:5" x14ac:dyDescent="0.25">
      <c r="E2968" s="16"/>
    </row>
    <row r="2969" spans="5:5" x14ac:dyDescent="0.25">
      <c r="E2969" s="16"/>
    </row>
    <row r="2970" spans="5:5" x14ac:dyDescent="0.25">
      <c r="E2970" s="16"/>
    </row>
    <row r="2971" spans="5:5" x14ac:dyDescent="0.25">
      <c r="E2971" s="16"/>
    </row>
    <row r="2972" spans="5:5" x14ac:dyDescent="0.25">
      <c r="E2972" s="16"/>
    </row>
    <row r="2973" spans="5:5" x14ac:dyDescent="0.25">
      <c r="E2973" s="16"/>
    </row>
    <row r="2974" spans="5:5" x14ac:dyDescent="0.25">
      <c r="E2974" s="16"/>
    </row>
    <row r="2975" spans="5:5" x14ac:dyDescent="0.25">
      <c r="E2975" s="16"/>
    </row>
    <row r="2976" spans="5:5" x14ac:dyDescent="0.25">
      <c r="E2976" s="16"/>
    </row>
    <row r="2977" spans="5:5" x14ac:dyDescent="0.25">
      <c r="E2977" s="16"/>
    </row>
    <row r="2978" spans="5:5" x14ac:dyDescent="0.25">
      <c r="E2978" s="16"/>
    </row>
    <row r="2979" spans="5:5" x14ac:dyDescent="0.25">
      <c r="E2979" s="16"/>
    </row>
    <row r="2980" spans="5:5" x14ac:dyDescent="0.25">
      <c r="E2980" s="16"/>
    </row>
    <row r="2981" spans="5:5" x14ac:dyDescent="0.25">
      <c r="E2981" s="16"/>
    </row>
    <row r="2982" spans="5:5" x14ac:dyDescent="0.25">
      <c r="E2982" s="16"/>
    </row>
    <row r="2983" spans="5:5" x14ac:dyDescent="0.25">
      <c r="E2983" s="16"/>
    </row>
    <row r="2984" spans="5:5" x14ac:dyDescent="0.25">
      <c r="E2984" s="16"/>
    </row>
    <row r="2985" spans="5:5" x14ac:dyDescent="0.25">
      <c r="E2985" s="16"/>
    </row>
    <row r="2986" spans="5:5" x14ac:dyDescent="0.25">
      <c r="E2986" s="16"/>
    </row>
    <row r="2987" spans="5:5" x14ac:dyDescent="0.25">
      <c r="E2987" s="16"/>
    </row>
    <row r="2988" spans="5:5" x14ac:dyDescent="0.25">
      <c r="E2988" s="16"/>
    </row>
    <row r="2989" spans="5:5" x14ac:dyDescent="0.25">
      <c r="E2989" s="16"/>
    </row>
    <row r="2990" spans="5:5" x14ac:dyDescent="0.25">
      <c r="E2990" s="16"/>
    </row>
    <row r="2991" spans="5:5" x14ac:dyDescent="0.25">
      <c r="E2991" s="16"/>
    </row>
    <row r="2992" spans="5:5" x14ac:dyDescent="0.25">
      <c r="E2992" s="16"/>
    </row>
    <row r="2993" spans="5:5" x14ac:dyDescent="0.25">
      <c r="E2993" s="16"/>
    </row>
    <row r="2994" spans="5:5" x14ac:dyDescent="0.25">
      <c r="E2994" s="16"/>
    </row>
    <row r="2995" spans="5:5" x14ac:dyDescent="0.25">
      <c r="E2995" s="16"/>
    </row>
    <row r="2996" spans="5:5" x14ac:dyDescent="0.25">
      <c r="E2996" s="16"/>
    </row>
    <row r="2997" spans="5:5" x14ac:dyDescent="0.25">
      <c r="E2997" s="16"/>
    </row>
    <row r="2998" spans="5:5" x14ac:dyDescent="0.25">
      <c r="E2998" s="16"/>
    </row>
    <row r="2999" spans="5:5" x14ac:dyDescent="0.25">
      <c r="E2999" s="16"/>
    </row>
    <row r="3000" spans="5:5" x14ac:dyDescent="0.25">
      <c r="E3000" s="16"/>
    </row>
    <row r="3001" spans="5:5" x14ac:dyDescent="0.25">
      <c r="E3001" s="16"/>
    </row>
    <row r="3002" spans="5:5" x14ac:dyDescent="0.25">
      <c r="E3002" s="16"/>
    </row>
    <row r="3003" spans="5:5" x14ac:dyDescent="0.25">
      <c r="E3003" s="16"/>
    </row>
    <row r="3004" spans="5:5" x14ac:dyDescent="0.25">
      <c r="E3004" s="16"/>
    </row>
    <row r="3005" spans="5:5" x14ac:dyDescent="0.25">
      <c r="E3005" s="16"/>
    </row>
    <row r="3006" spans="5:5" x14ac:dyDescent="0.25">
      <c r="E3006" s="16"/>
    </row>
    <row r="3007" spans="5:5" x14ac:dyDescent="0.25">
      <c r="E3007" s="16"/>
    </row>
    <row r="3008" spans="5:5" x14ac:dyDescent="0.25">
      <c r="E3008" s="16"/>
    </row>
    <row r="3009" spans="5:5" x14ac:dyDescent="0.25">
      <c r="E3009" s="16"/>
    </row>
    <row r="3010" spans="5:5" x14ac:dyDescent="0.25">
      <c r="E3010" s="16"/>
    </row>
    <row r="3011" spans="5:5" x14ac:dyDescent="0.25">
      <c r="E3011" s="16"/>
    </row>
    <row r="3012" spans="5:5" x14ac:dyDescent="0.25">
      <c r="E3012" s="16"/>
    </row>
    <row r="3013" spans="5:5" x14ac:dyDescent="0.25">
      <c r="E3013" s="16"/>
    </row>
    <row r="3014" spans="5:5" x14ac:dyDescent="0.25">
      <c r="E3014" s="16"/>
    </row>
    <row r="3015" spans="5:5" x14ac:dyDescent="0.25">
      <c r="E3015" s="16"/>
    </row>
    <row r="3016" spans="5:5" x14ac:dyDescent="0.25">
      <c r="E3016" s="16"/>
    </row>
    <row r="3017" spans="5:5" x14ac:dyDescent="0.25">
      <c r="E3017" s="16"/>
    </row>
    <row r="3018" spans="5:5" x14ac:dyDescent="0.25">
      <c r="E3018" s="16"/>
    </row>
    <row r="3019" spans="5:5" x14ac:dyDescent="0.25">
      <c r="E3019" s="16"/>
    </row>
    <row r="3020" spans="5:5" x14ac:dyDescent="0.25">
      <c r="E3020" s="16"/>
    </row>
    <row r="3021" spans="5:5" x14ac:dyDescent="0.25">
      <c r="E3021" s="16"/>
    </row>
    <row r="3022" spans="5:5" x14ac:dyDescent="0.25">
      <c r="E3022" s="16"/>
    </row>
    <row r="3023" spans="5:5" x14ac:dyDescent="0.25">
      <c r="E3023" s="16"/>
    </row>
    <row r="3024" spans="5:5" x14ac:dyDescent="0.25">
      <c r="E3024" s="16"/>
    </row>
    <row r="3025" spans="5:5" x14ac:dyDescent="0.25">
      <c r="E3025" s="16"/>
    </row>
    <row r="3026" spans="5:5" x14ac:dyDescent="0.25">
      <c r="E3026" s="16"/>
    </row>
    <row r="3027" spans="5:5" x14ac:dyDescent="0.25">
      <c r="E3027" s="16"/>
    </row>
    <row r="3028" spans="5:5" x14ac:dyDescent="0.25">
      <c r="E3028" s="16"/>
    </row>
    <row r="3029" spans="5:5" x14ac:dyDescent="0.25">
      <c r="E3029" s="16"/>
    </row>
    <row r="3030" spans="5:5" x14ac:dyDescent="0.25">
      <c r="E3030" s="16"/>
    </row>
    <row r="3031" spans="5:5" x14ac:dyDescent="0.25">
      <c r="E3031" s="16"/>
    </row>
    <row r="3032" spans="5:5" x14ac:dyDescent="0.25">
      <c r="E3032" s="16"/>
    </row>
    <row r="3033" spans="5:5" x14ac:dyDescent="0.25">
      <c r="E3033" s="16"/>
    </row>
    <row r="3034" spans="5:5" x14ac:dyDescent="0.25">
      <c r="E3034" s="16"/>
    </row>
    <row r="3035" spans="5:5" x14ac:dyDescent="0.25">
      <c r="E3035" s="16"/>
    </row>
    <row r="3036" spans="5:5" x14ac:dyDescent="0.25">
      <c r="E3036" s="16"/>
    </row>
    <row r="3037" spans="5:5" x14ac:dyDescent="0.25">
      <c r="E3037" s="16"/>
    </row>
    <row r="3038" spans="5:5" x14ac:dyDescent="0.25">
      <c r="E3038" s="16"/>
    </row>
    <row r="3039" spans="5:5" x14ac:dyDescent="0.25">
      <c r="E3039" s="16"/>
    </row>
    <row r="3040" spans="5:5" x14ac:dyDescent="0.25">
      <c r="E3040" s="16"/>
    </row>
    <row r="3041" spans="5:5" x14ac:dyDescent="0.25">
      <c r="E3041" s="16"/>
    </row>
    <row r="3042" spans="5:5" x14ac:dyDescent="0.25">
      <c r="E3042" s="16"/>
    </row>
    <row r="3043" spans="5:5" x14ac:dyDescent="0.25">
      <c r="E3043" s="16"/>
    </row>
    <row r="3044" spans="5:5" x14ac:dyDescent="0.25">
      <c r="E3044" s="16"/>
    </row>
    <row r="3045" spans="5:5" x14ac:dyDescent="0.25">
      <c r="E3045" s="16"/>
    </row>
    <row r="3046" spans="5:5" x14ac:dyDescent="0.25">
      <c r="E3046" s="16"/>
    </row>
    <row r="3047" spans="5:5" x14ac:dyDescent="0.25">
      <c r="E3047" s="16"/>
    </row>
    <row r="3048" spans="5:5" x14ac:dyDescent="0.25">
      <c r="E3048" s="16"/>
    </row>
    <row r="3049" spans="5:5" x14ac:dyDescent="0.25">
      <c r="E3049" s="16"/>
    </row>
    <row r="3050" spans="5:5" x14ac:dyDescent="0.25">
      <c r="E3050" s="16"/>
    </row>
    <row r="3051" spans="5:5" x14ac:dyDescent="0.25">
      <c r="E3051" s="16"/>
    </row>
    <row r="3052" spans="5:5" x14ac:dyDescent="0.25">
      <c r="E3052" s="16"/>
    </row>
    <row r="3053" spans="5:5" x14ac:dyDescent="0.25">
      <c r="E3053" s="16"/>
    </row>
    <row r="3054" spans="5:5" x14ac:dyDescent="0.25">
      <c r="E3054" s="16"/>
    </row>
    <row r="3055" spans="5:5" x14ac:dyDescent="0.25">
      <c r="E3055" s="16"/>
    </row>
    <row r="3056" spans="5:5" x14ac:dyDescent="0.25">
      <c r="E3056" s="16"/>
    </row>
    <row r="3057" spans="5:5" x14ac:dyDescent="0.25">
      <c r="E3057" s="16"/>
    </row>
    <row r="3058" spans="5:5" x14ac:dyDescent="0.25">
      <c r="E3058" s="16"/>
    </row>
    <row r="3059" spans="5:5" x14ac:dyDescent="0.25">
      <c r="E3059" s="16"/>
    </row>
    <row r="3060" spans="5:5" x14ac:dyDescent="0.25">
      <c r="E3060" s="16"/>
    </row>
    <row r="3061" spans="5:5" x14ac:dyDescent="0.25">
      <c r="E3061" s="16"/>
    </row>
    <row r="3062" spans="5:5" x14ac:dyDescent="0.25">
      <c r="E3062" s="16"/>
    </row>
    <row r="3063" spans="5:5" x14ac:dyDescent="0.25">
      <c r="E3063" s="16"/>
    </row>
    <row r="3064" spans="5:5" x14ac:dyDescent="0.25">
      <c r="E3064" s="16"/>
    </row>
    <row r="3065" spans="5:5" x14ac:dyDescent="0.25">
      <c r="E3065" s="16"/>
    </row>
    <row r="3066" spans="5:5" x14ac:dyDescent="0.25">
      <c r="E3066" s="16"/>
    </row>
    <row r="3067" spans="5:5" x14ac:dyDescent="0.25">
      <c r="E3067" s="16"/>
    </row>
    <row r="3068" spans="5:5" x14ac:dyDescent="0.25">
      <c r="E3068" s="16"/>
    </row>
    <row r="3069" spans="5:5" x14ac:dyDescent="0.25">
      <c r="E3069" s="16"/>
    </row>
    <row r="3070" spans="5:5" x14ac:dyDescent="0.25">
      <c r="E3070" s="16"/>
    </row>
    <row r="3071" spans="5:5" x14ac:dyDescent="0.25">
      <c r="E3071" s="16"/>
    </row>
    <row r="3072" spans="5:5" x14ac:dyDescent="0.25">
      <c r="E3072" s="16"/>
    </row>
    <row r="3073" spans="5:5" x14ac:dyDescent="0.25">
      <c r="E3073" s="16"/>
    </row>
    <row r="3074" spans="5:5" x14ac:dyDescent="0.25">
      <c r="E3074" s="16"/>
    </row>
    <row r="3075" spans="5:5" x14ac:dyDescent="0.25">
      <c r="E3075" s="16"/>
    </row>
    <row r="3076" spans="5:5" x14ac:dyDescent="0.25">
      <c r="E3076" s="16"/>
    </row>
    <row r="3077" spans="5:5" x14ac:dyDescent="0.25">
      <c r="E3077" s="16"/>
    </row>
    <row r="3078" spans="5:5" x14ac:dyDescent="0.25">
      <c r="E3078" s="16"/>
    </row>
    <row r="3079" spans="5:5" x14ac:dyDescent="0.25">
      <c r="E3079" s="16"/>
    </row>
    <row r="3080" spans="5:5" x14ac:dyDescent="0.25">
      <c r="E3080" s="16"/>
    </row>
    <row r="3081" spans="5:5" x14ac:dyDescent="0.25">
      <c r="E3081" s="16"/>
    </row>
    <row r="3082" spans="5:5" x14ac:dyDescent="0.25">
      <c r="E3082" s="16"/>
    </row>
    <row r="3083" spans="5:5" x14ac:dyDescent="0.25">
      <c r="E3083" s="16"/>
    </row>
    <row r="3084" spans="5:5" x14ac:dyDescent="0.25">
      <c r="E3084" s="16"/>
    </row>
    <row r="3085" spans="5:5" x14ac:dyDescent="0.25">
      <c r="E3085" s="16"/>
    </row>
    <row r="3086" spans="5:5" x14ac:dyDescent="0.25">
      <c r="E3086" s="16"/>
    </row>
    <row r="3087" spans="5:5" x14ac:dyDescent="0.25">
      <c r="E3087" s="16"/>
    </row>
    <row r="3088" spans="5:5" x14ac:dyDescent="0.25">
      <c r="E3088" s="16"/>
    </row>
    <row r="3089" spans="5:5" x14ac:dyDescent="0.25">
      <c r="E3089" s="16"/>
    </row>
    <row r="3090" spans="5:5" x14ac:dyDescent="0.25">
      <c r="E3090" s="16"/>
    </row>
    <row r="3091" spans="5:5" x14ac:dyDescent="0.25">
      <c r="E3091" s="16"/>
    </row>
    <row r="3092" spans="5:5" x14ac:dyDescent="0.25">
      <c r="E3092" s="16"/>
    </row>
    <row r="3093" spans="5:5" x14ac:dyDescent="0.25">
      <c r="E3093" s="16"/>
    </row>
    <row r="3094" spans="5:5" x14ac:dyDescent="0.25">
      <c r="E3094" s="16"/>
    </row>
    <row r="3095" spans="5:5" x14ac:dyDescent="0.25">
      <c r="E3095" s="16"/>
    </row>
    <row r="3096" spans="5:5" x14ac:dyDescent="0.25">
      <c r="E3096" s="16"/>
    </row>
    <row r="3097" spans="5:5" x14ac:dyDescent="0.25">
      <c r="E3097" s="16"/>
    </row>
    <row r="3098" spans="5:5" x14ac:dyDescent="0.25">
      <c r="E3098" s="16"/>
    </row>
    <row r="3099" spans="5:5" x14ac:dyDescent="0.25">
      <c r="E3099" s="16"/>
    </row>
    <row r="3100" spans="5:5" x14ac:dyDescent="0.25">
      <c r="E3100" s="16"/>
    </row>
    <row r="3101" spans="5:5" x14ac:dyDescent="0.25">
      <c r="E3101" s="16"/>
    </row>
    <row r="3102" spans="5:5" x14ac:dyDescent="0.25">
      <c r="E3102" s="16"/>
    </row>
    <row r="3103" spans="5:5" x14ac:dyDescent="0.25">
      <c r="E3103" s="16"/>
    </row>
    <row r="3104" spans="5:5" x14ac:dyDescent="0.25">
      <c r="E3104" s="16"/>
    </row>
    <row r="3105" spans="5:5" x14ac:dyDescent="0.25">
      <c r="E3105" s="16"/>
    </row>
    <row r="3106" spans="5:5" x14ac:dyDescent="0.25">
      <c r="E3106" s="16"/>
    </row>
    <row r="3107" spans="5:5" x14ac:dyDescent="0.25">
      <c r="E3107" s="16"/>
    </row>
    <row r="3108" spans="5:5" x14ac:dyDescent="0.25">
      <c r="E3108" s="16"/>
    </row>
    <row r="3109" spans="5:5" x14ac:dyDescent="0.25">
      <c r="E3109" s="16"/>
    </row>
    <row r="3110" spans="5:5" x14ac:dyDescent="0.25">
      <c r="E3110" s="16"/>
    </row>
    <row r="3111" spans="5:5" x14ac:dyDescent="0.25">
      <c r="E3111" s="16"/>
    </row>
    <row r="3112" spans="5:5" x14ac:dyDescent="0.25">
      <c r="E3112" s="16"/>
    </row>
    <row r="3113" spans="5:5" x14ac:dyDescent="0.25">
      <c r="E3113" s="16"/>
    </row>
    <row r="3114" spans="5:5" x14ac:dyDescent="0.25">
      <c r="E3114" s="16"/>
    </row>
    <row r="3115" spans="5:5" x14ac:dyDescent="0.25">
      <c r="E3115" s="16"/>
    </row>
    <row r="3116" spans="5:5" x14ac:dyDescent="0.25">
      <c r="E3116" s="16"/>
    </row>
    <row r="3117" spans="5:5" x14ac:dyDescent="0.25">
      <c r="E3117" s="16"/>
    </row>
    <row r="3118" spans="5:5" x14ac:dyDescent="0.25">
      <c r="E3118" s="16"/>
    </row>
    <row r="3119" spans="5:5" x14ac:dyDescent="0.25">
      <c r="E3119" s="16"/>
    </row>
    <row r="3120" spans="5:5" x14ac:dyDescent="0.25">
      <c r="E3120" s="16"/>
    </row>
    <row r="3121" spans="5:5" x14ac:dyDescent="0.25">
      <c r="E3121" s="16"/>
    </row>
    <row r="3122" spans="5:5" x14ac:dyDescent="0.25">
      <c r="E3122" s="16"/>
    </row>
    <row r="3123" spans="5:5" x14ac:dyDescent="0.25">
      <c r="E3123" s="16"/>
    </row>
    <row r="3124" spans="5:5" x14ac:dyDescent="0.25">
      <c r="E3124" s="16"/>
    </row>
    <row r="3125" spans="5:5" x14ac:dyDescent="0.25">
      <c r="E3125" s="16"/>
    </row>
    <row r="3126" spans="5:5" x14ac:dyDescent="0.25">
      <c r="E3126" s="16"/>
    </row>
    <row r="3127" spans="5:5" x14ac:dyDescent="0.25">
      <c r="E3127" s="16"/>
    </row>
    <row r="3128" spans="5:5" x14ac:dyDescent="0.25">
      <c r="E3128" s="16"/>
    </row>
    <row r="3129" spans="5:5" x14ac:dyDescent="0.25">
      <c r="E3129" s="16"/>
    </row>
    <row r="3130" spans="5:5" x14ac:dyDescent="0.25">
      <c r="E3130" s="16"/>
    </row>
    <row r="3131" spans="5:5" x14ac:dyDescent="0.25">
      <c r="E3131" s="16"/>
    </row>
    <row r="3132" spans="5:5" x14ac:dyDescent="0.25">
      <c r="E3132" s="16"/>
    </row>
    <row r="3133" spans="5:5" x14ac:dyDescent="0.25">
      <c r="E3133" s="16"/>
    </row>
    <row r="3134" spans="5:5" x14ac:dyDescent="0.25">
      <c r="E3134" s="16"/>
    </row>
    <row r="3135" spans="5:5" x14ac:dyDescent="0.25">
      <c r="E3135" s="16"/>
    </row>
    <row r="3136" spans="5:5" x14ac:dyDescent="0.25">
      <c r="E3136" s="16"/>
    </row>
    <row r="3137" spans="5:5" x14ac:dyDescent="0.25">
      <c r="E3137" s="16"/>
    </row>
    <row r="3138" spans="5:5" x14ac:dyDescent="0.25">
      <c r="E3138" s="16"/>
    </row>
    <row r="3139" spans="5:5" x14ac:dyDescent="0.25">
      <c r="E3139" s="16"/>
    </row>
    <row r="3140" spans="5:5" x14ac:dyDescent="0.25">
      <c r="E3140" s="16"/>
    </row>
    <row r="3141" spans="5:5" x14ac:dyDescent="0.25">
      <c r="E3141" s="16"/>
    </row>
    <row r="3142" spans="5:5" x14ac:dyDescent="0.25">
      <c r="E3142" s="16"/>
    </row>
    <row r="3143" spans="5:5" x14ac:dyDescent="0.25">
      <c r="E3143" s="16"/>
    </row>
    <row r="3144" spans="5:5" x14ac:dyDescent="0.25">
      <c r="E3144" s="16"/>
    </row>
    <row r="3145" spans="5:5" x14ac:dyDescent="0.25">
      <c r="E3145" s="16"/>
    </row>
    <row r="3146" spans="5:5" x14ac:dyDescent="0.25">
      <c r="E3146" s="16"/>
    </row>
    <row r="3147" spans="5:5" x14ac:dyDescent="0.25">
      <c r="E3147" s="16"/>
    </row>
    <row r="3148" spans="5:5" x14ac:dyDescent="0.25">
      <c r="E3148" s="16"/>
    </row>
    <row r="3149" spans="5:5" x14ac:dyDescent="0.25">
      <c r="E3149" s="16"/>
    </row>
    <row r="3150" spans="5:5" x14ac:dyDescent="0.25">
      <c r="E3150" s="16"/>
    </row>
    <row r="3151" spans="5:5" x14ac:dyDescent="0.25">
      <c r="E3151" s="16"/>
    </row>
    <row r="3152" spans="5:5" x14ac:dyDescent="0.25">
      <c r="E3152" s="16"/>
    </row>
    <row r="3153" spans="5:5" x14ac:dyDescent="0.25">
      <c r="E3153" s="16"/>
    </row>
    <row r="3154" spans="5:5" x14ac:dyDescent="0.25">
      <c r="E3154" s="16"/>
    </row>
    <row r="3155" spans="5:5" x14ac:dyDescent="0.25">
      <c r="E3155" s="16"/>
    </row>
    <row r="3156" spans="5:5" x14ac:dyDescent="0.25">
      <c r="E3156" s="16"/>
    </row>
    <row r="3157" spans="5:5" x14ac:dyDescent="0.25">
      <c r="E3157" s="16"/>
    </row>
    <row r="3158" spans="5:5" x14ac:dyDescent="0.25">
      <c r="E3158" s="16"/>
    </row>
    <row r="3159" spans="5:5" x14ac:dyDescent="0.25">
      <c r="E3159" s="16"/>
    </row>
    <row r="3160" spans="5:5" x14ac:dyDescent="0.25">
      <c r="E3160" s="16"/>
    </row>
    <row r="3161" spans="5:5" x14ac:dyDescent="0.25">
      <c r="E3161" s="16"/>
    </row>
    <row r="3162" spans="5:5" x14ac:dyDescent="0.25">
      <c r="E3162" s="16"/>
    </row>
    <row r="3163" spans="5:5" x14ac:dyDescent="0.25">
      <c r="E3163" s="16"/>
    </row>
    <row r="3164" spans="5:5" x14ac:dyDescent="0.25">
      <c r="E3164" s="16"/>
    </row>
    <row r="3165" spans="5:5" x14ac:dyDescent="0.25">
      <c r="E3165" s="16"/>
    </row>
    <row r="3166" spans="5:5" x14ac:dyDescent="0.25">
      <c r="E3166" s="16"/>
    </row>
    <row r="3167" spans="5:5" x14ac:dyDescent="0.25">
      <c r="E3167" s="16"/>
    </row>
    <row r="3168" spans="5:5" x14ac:dyDescent="0.25">
      <c r="E3168" s="16"/>
    </row>
    <row r="3169" spans="5:5" x14ac:dyDescent="0.25">
      <c r="E3169" s="16"/>
    </row>
    <row r="3170" spans="5:5" x14ac:dyDescent="0.25">
      <c r="E3170" s="16"/>
    </row>
    <row r="3171" spans="5:5" x14ac:dyDescent="0.25">
      <c r="E3171" s="16"/>
    </row>
    <row r="3172" spans="5:5" x14ac:dyDescent="0.25">
      <c r="E3172" s="16"/>
    </row>
    <row r="3173" spans="5:5" x14ac:dyDescent="0.25">
      <c r="E3173" s="16"/>
    </row>
    <row r="3174" spans="5:5" x14ac:dyDescent="0.25">
      <c r="E3174" s="16"/>
    </row>
    <row r="3175" spans="5:5" x14ac:dyDescent="0.25">
      <c r="E3175" s="16"/>
    </row>
    <row r="3176" spans="5:5" x14ac:dyDescent="0.25">
      <c r="E3176" s="16"/>
    </row>
    <row r="3177" spans="5:5" x14ac:dyDescent="0.25">
      <c r="E3177" s="16"/>
    </row>
    <row r="3178" spans="5:5" x14ac:dyDescent="0.25">
      <c r="E3178" s="16"/>
    </row>
    <row r="3179" spans="5:5" x14ac:dyDescent="0.25">
      <c r="E3179" s="16"/>
    </row>
    <row r="3180" spans="5:5" x14ac:dyDescent="0.25">
      <c r="E3180" s="16"/>
    </row>
    <row r="3181" spans="5:5" x14ac:dyDescent="0.25">
      <c r="E3181" s="16"/>
    </row>
    <row r="3182" spans="5:5" x14ac:dyDescent="0.25">
      <c r="E3182" s="16"/>
    </row>
    <row r="3183" spans="5:5" x14ac:dyDescent="0.25">
      <c r="E3183" s="16"/>
    </row>
    <row r="3184" spans="5:5" x14ac:dyDescent="0.25">
      <c r="E3184" s="16"/>
    </row>
    <row r="3185" spans="5:5" x14ac:dyDescent="0.25">
      <c r="E3185" s="16"/>
    </row>
    <row r="3186" spans="5:5" x14ac:dyDescent="0.25">
      <c r="E3186" s="16"/>
    </row>
    <row r="3187" spans="5:5" x14ac:dyDescent="0.25">
      <c r="E3187" s="16"/>
    </row>
    <row r="3188" spans="5:5" x14ac:dyDescent="0.25">
      <c r="E3188" s="16"/>
    </row>
    <row r="3189" spans="5:5" x14ac:dyDescent="0.25">
      <c r="E3189" s="16"/>
    </row>
    <row r="3190" spans="5:5" x14ac:dyDescent="0.25">
      <c r="E3190" s="16"/>
    </row>
    <row r="3191" spans="5:5" x14ac:dyDescent="0.25">
      <c r="E3191" s="16"/>
    </row>
    <row r="3192" spans="5:5" x14ac:dyDescent="0.25">
      <c r="E3192" s="16"/>
    </row>
    <row r="3193" spans="5:5" x14ac:dyDescent="0.25">
      <c r="E3193" s="16"/>
    </row>
    <row r="3194" spans="5:5" x14ac:dyDescent="0.25">
      <c r="E3194" s="16"/>
    </row>
    <row r="3195" spans="5:5" x14ac:dyDescent="0.25">
      <c r="E3195" s="16"/>
    </row>
    <row r="3196" spans="5:5" x14ac:dyDescent="0.25">
      <c r="E3196" s="16"/>
    </row>
    <row r="3197" spans="5:5" x14ac:dyDescent="0.25">
      <c r="E3197" s="16"/>
    </row>
    <row r="3198" spans="5:5" x14ac:dyDescent="0.25">
      <c r="E3198" s="16"/>
    </row>
    <row r="3199" spans="5:5" x14ac:dyDescent="0.25">
      <c r="E3199" s="16"/>
    </row>
    <row r="3200" spans="5:5" x14ac:dyDescent="0.25">
      <c r="E3200" s="16"/>
    </row>
    <row r="3201" spans="5:5" x14ac:dyDescent="0.25">
      <c r="E3201" s="16"/>
    </row>
    <row r="3202" spans="5:5" x14ac:dyDescent="0.25">
      <c r="E3202" s="16"/>
    </row>
    <row r="3203" spans="5:5" x14ac:dyDescent="0.25">
      <c r="E3203" s="16"/>
    </row>
    <row r="3204" spans="5:5" x14ac:dyDescent="0.25">
      <c r="E3204" s="16"/>
    </row>
    <row r="3205" spans="5:5" x14ac:dyDescent="0.25">
      <c r="E3205" s="16"/>
    </row>
    <row r="3206" spans="5:5" x14ac:dyDescent="0.25">
      <c r="E3206" s="16"/>
    </row>
    <row r="3207" spans="5:5" x14ac:dyDescent="0.25">
      <c r="E3207" s="16"/>
    </row>
    <row r="3208" spans="5:5" x14ac:dyDescent="0.25">
      <c r="E3208" s="16"/>
    </row>
    <row r="3209" spans="5:5" x14ac:dyDescent="0.25">
      <c r="E3209" s="16"/>
    </row>
    <row r="3210" spans="5:5" x14ac:dyDescent="0.25">
      <c r="E3210" s="16"/>
    </row>
    <row r="3211" spans="5:5" x14ac:dyDescent="0.25">
      <c r="E3211" s="16"/>
    </row>
    <row r="3212" spans="5:5" x14ac:dyDescent="0.25">
      <c r="E3212" s="16"/>
    </row>
    <row r="3213" spans="5:5" x14ac:dyDescent="0.25">
      <c r="E3213" s="16"/>
    </row>
    <row r="3214" spans="5:5" x14ac:dyDescent="0.25">
      <c r="E3214" s="16"/>
    </row>
    <row r="3215" spans="5:5" x14ac:dyDescent="0.25">
      <c r="E3215" s="16"/>
    </row>
    <row r="3216" spans="5:5" x14ac:dyDescent="0.25">
      <c r="E3216" s="16"/>
    </row>
    <row r="3217" spans="5:5" x14ac:dyDescent="0.25">
      <c r="E3217" s="16"/>
    </row>
    <row r="3218" spans="5:5" x14ac:dyDescent="0.25">
      <c r="E3218" s="16"/>
    </row>
    <row r="3219" spans="5:5" x14ac:dyDescent="0.25">
      <c r="E3219" s="16"/>
    </row>
    <row r="3220" spans="5:5" x14ac:dyDescent="0.25">
      <c r="E3220" s="16"/>
    </row>
    <row r="3221" spans="5:5" x14ac:dyDescent="0.25">
      <c r="E3221" s="16"/>
    </row>
    <row r="3222" spans="5:5" x14ac:dyDescent="0.25">
      <c r="E3222" s="16"/>
    </row>
    <row r="3223" spans="5:5" x14ac:dyDescent="0.25">
      <c r="E3223" s="16"/>
    </row>
    <row r="3224" spans="5:5" x14ac:dyDescent="0.25">
      <c r="E3224" s="16"/>
    </row>
    <row r="3225" spans="5:5" x14ac:dyDescent="0.25">
      <c r="E3225" s="16"/>
    </row>
    <row r="3226" spans="5:5" x14ac:dyDescent="0.25">
      <c r="E3226" s="16"/>
    </row>
    <row r="3227" spans="5:5" x14ac:dyDescent="0.25">
      <c r="E3227" s="16"/>
    </row>
    <row r="3228" spans="5:5" x14ac:dyDescent="0.25">
      <c r="E3228" s="16"/>
    </row>
    <row r="3229" spans="5:5" x14ac:dyDescent="0.25">
      <c r="E3229" s="16"/>
    </row>
    <row r="3230" spans="5:5" x14ac:dyDescent="0.25">
      <c r="E3230" s="16"/>
    </row>
    <row r="3231" spans="5:5" x14ac:dyDescent="0.25">
      <c r="E3231" s="16"/>
    </row>
    <row r="3232" spans="5:5" x14ac:dyDescent="0.25">
      <c r="E3232" s="16"/>
    </row>
    <row r="3233" spans="5:5" x14ac:dyDescent="0.25">
      <c r="E3233" s="16"/>
    </row>
    <row r="3234" spans="5:5" x14ac:dyDescent="0.25">
      <c r="E3234" s="16"/>
    </row>
    <row r="3235" spans="5:5" x14ac:dyDescent="0.25">
      <c r="E3235" s="16"/>
    </row>
    <row r="3236" spans="5:5" x14ac:dyDescent="0.25">
      <c r="E3236" s="16"/>
    </row>
    <row r="3237" spans="5:5" x14ac:dyDescent="0.25">
      <c r="E3237" s="16"/>
    </row>
    <row r="3238" spans="5:5" x14ac:dyDescent="0.25">
      <c r="E3238" s="16"/>
    </row>
    <row r="3239" spans="5:5" x14ac:dyDescent="0.25">
      <c r="E3239" s="16"/>
    </row>
    <row r="3240" spans="5:5" x14ac:dyDescent="0.25">
      <c r="E3240" s="16"/>
    </row>
    <row r="3241" spans="5:5" x14ac:dyDescent="0.25">
      <c r="E3241" s="16"/>
    </row>
    <row r="3242" spans="5:5" x14ac:dyDescent="0.25">
      <c r="E3242" s="16"/>
    </row>
    <row r="3243" spans="5:5" x14ac:dyDescent="0.25">
      <c r="E3243" s="16"/>
    </row>
    <row r="3244" spans="5:5" x14ac:dyDescent="0.25">
      <c r="E3244" s="16"/>
    </row>
    <row r="3245" spans="5:5" x14ac:dyDescent="0.25">
      <c r="E3245" s="16"/>
    </row>
    <row r="3246" spans="5:5" x14ac:dyDescent="0.25">
      <c r="E3246" s="16"/>
    </row>
    <row r="3247" spans="5:5" x14ac:dyDescent="0.25">
      <c r="E3247" s="16"/>
    </row>
    <row r="3248" spans="5:5" x14ac:dyDescent="0.25">
      <c r="E3248" s="16"/>
    </row>
    <row r="3249" spans="5:5" x14ac:dyDescent="0.25">
      <c r="E3249" s="16"/>
    </row>
    <row r="3250" spans="5:5" x14ac:dyDescent="0.25">
      <c r="E3250" s="16"/>
    </row>
    <row r="3251" spans="5:5" x14ac:dyDescent="0.25">
      <c r="E3251" s="16"/>
    </row>
    <row r="3252" spans="5:5" x14ac:dyDescent="0.25">
      <c r="E3252" s="16"/>
    </row>
    <row r="3253" spans="5:5" x14ac:dyDescent="0.25">
      <c r="E3253" s="16"/>
    </row>
    <row r="3254" spans="5:5" x14ac:dyDescent="0.25">
      <c r="E3254" s="16"/>
    </row>
    <row r="3255" spans="5:5" x14ac:dyDescent="0.25">
      <c r="E3255" s="16"/>
    </row>
    <row r="3256" spans="5:5" x14ac:dyDescent="0.25">
      <c r="E3256" s="16"/>
    </row>
    <row r="3257" spans="5:5" x14ac:dyDescent="0.25">
      <c r="E3257" s="16"/>
    </row>
    <row r="3258" spans="5:5" x14ac:dyDescent="0.25">
      <c r="E3258" s="16"/>
    </row>
    <row r="3259" spans="5:5" x14ac:dyDescent="0.25">
      <c r="E3259" s="16"/>
    </row>
    <row r="3260" spans="5:5" x14ac:dyDescent="0.25">
      <c r="E3260" s="16"/>
    </row>
    <row r="3261" spans="5:5" x14ac:dyDescent="0.25">
      <c r="E3261" s="16"/>
    </row>
    <row r="3262" spans="5:5" x14ac:dyDescent="0.25">
      <c r="E3262" s="16"/>
    </row>
    <row r="3263" spans="5:5" x14ac:dyDescent="0.25">
      <c r="E3263" s="16"/>
    </row>
    <row r="3264" spans="5:5" x14ac:dyDescent="0.25">
      <c r="E3264" s="16"/>
    </row>
    <row r="3265" spans="5:5" x14ac:dyDescent="0.25">
      <c r="E3265" s="16"/>
    </row>
    <row r="3266" spans="5:5" x14ac:dyDescent="0.25">
      <c r="E3266" s="16"/>
    </row>
    <row r="3267" spans="5:5" x14ac:dyDescent="0.25">
      <c r="E3267" s="16"/>
    </row>
    <row r="3268" spans="5:5" x14ac:dyDescent="0.25">
      <c r="E3268" s="16"/>
    </row>
    <row r="3269" spans="5:5" x14ac:dyDescent="0.25">
      <c r="E3269" s="16"/>
    </row>
    <row r="3270" spans="5:5" x14ac:dyDescent="0.25">
      <c r="E3270" s="16"/>
    </row>
    <row r="3271" spans="5:5" x14ac:dyDescent="0.25">
      <c r="E3271" s="16"/>
    </row>
    <row r="3272" spans="5:5" x14ac:dyDescent="0.25">
      <c r="E3272" s="16"/>
    </row>
    <row r="3273" spans="5:5" x14ac:dyDescent="0.25">
      <c r="E3273" s="16"/>
    </row>
    <row r="3274" spans="5:5" x14ac:dyDescent="0.25">
      <c r="E3274" s="16"/>
    </row>
    <row r="3275" spans="5:5" x14ac:dyDescent="0.25">
      <c r="E3275" s="16"/>
    </row>
    <row r="3276" spans="5:5" x14ac:dyDescent="0.25">
      <c r="E3276" s="16"/>
    </row>
    <row r="3277" spans="5:5" x14ac:dyDescent="0.25">
      <c r="E3277" s="16"/>
    </row>
    <row r="3278" spans="5:5" x14ac:dyDescent="0.25">
      <c r="E3278" s="16"/>
    </row>
    <row r="3279" spans="5:5" x14ac:dyDescent="0.25">
      <c r="E3279" s="16"/>
    </row>
    <row r="3280" spans="5:5" x14ac:dyDescent="0.25">
      <c r="E3280" s="16"/>
    </row>
    <row r="3281" spans="5:5" x14ac:dyDescent="0.25">
      <c r="E3281" s="16"/>
    </row>
    <row r="3282" spans="5:5" x14ac:dyDescent="0.25">
      <c r="E3282" s="16"/>
    </row>
    <row r="3283" spans="5:5" x14ac:dyDescent="0.25">
      <c r="E3283" s="16"/>
    </row>
    <row r="3284" spans="5:5" x14ac:dyDescent="0.25">
      <c r="E3284" s="16"/>
    </row>
    <row r="3285" spans="5:5" x14ac:dyDescent="0.25">
      <c r="E3285" s="16"/>
    </row>
    <row r="3286" spans="5:5" x14ac:dyDescent="0.25">
      <c r="E3286" s="16"/>
    </row>
    <row r="3287" spans="5:5" x14ac:dyDescent="0.25">
      <c r="E3287" s="16"/>
    </row>
    <row r="3288" spans="5:5" x14ac:dyDescent="0.25">
      <c r="E3288" s="16"/>
    </row>
    <row r="3289" spans="5:5" x14ac:dyDescent="0.25">
      <c r="E3289" s="16"/>
    </row>
    <row r="3290" spans="5:5" x14ac:dyDescent="0.25">
      <c r="E3290" s="16"/>
    </row>
    <row r="3291" spans="5:5" x14ac:dyDescent="0.25">
      <c r="E3291" s="16"/>
    </row>
    <row r="3292" spans="5:5" x14ac:dyDescent="0.25">
      <c r="E3292" s="16"/>
    </row>
    <row r="3293" spans="5:5" x14ac:dyDescent="0.25">
      <c r="E3293" s="16"/>
    </row>
    <row r="3294" spans="5:5" x14ac:dyDescent="0.25">
      <c r="E3294" s="16"/>
    </row>
    <row r="3295" spans="5:5" x14ac:dyDescent="0.25">
      <c r="E3295" s="16"/>
    </row>
    <row r="3296" spans="5:5" x14ac:dyDescent="0.25">
      <c r="E3296" s="16"/>
    </row>
    <row r="3297" spans="5:5" x14ac:dyDescent="0.25">
      <c r="E3297" s="16"/>
    </row>
    <row r="3298" spans="5:5" x14ac:dyDescent="0.25">
      <c r="E3298" s="16"/>
    </row>
    <row r="3299" spans="5:5" x14ac:dyDescent="0.25">
      <c r="E3299" s="16"/>
    </row>
    <row r="3300" spans="5:5" x14ac:dyDescent="0.25">
      <c r="E3300" s="16"/>
    </row>
    <row r="3301" spans="5:5" x14ac:dyDescent="0.25">
      <c r="E3301" s="16"/>
    </row>
    <row r="3302" spans="5:5" x14ac:dyDescent="0.25">
      <c r="E3302" s="16"/>
    </row>
    <row r="3303" spans="5:5" x14ac:dyDescent="0.25">
      <c r="E3303" s="16"/>
    </row>
    <row r="3304" spans="5:5" x14ac:dyDescent="0.25">
      <c r="E3304" s="16"/>
    </row>
    <row r="3305" spans="5:5" x14ac:dyDescent="0.25">
      <c r="E3305" s="16"/>
    </row>
    <row r="3306" spans="5:5" x14ac:dyDescent="0.25">
      <c r="E3306" s="16"/>
    </row>
    <row r="3307" spans="5:5" x14ac:dyDescent="0.25">
      <c r="E3307" s="16"/>
    </row>
    <row r="3308" spans="5:5" x14ac:dyDescent="0.25">
      <c r="E3308" s="16"/>
    </row>
    <row r="3309" spans="5:5" x14ac:dyDescent="0.25">
      <c r="E3309" s="16"/>
    </row>
    <row r="3310" spans="5:5" x14ac:dyDescent="0.25">
      <c r="E3310" s="16"/>
    </row>
    <row r="3311" spans="5:5" x14ac:dyDescent="0.25">
      <c r="E3311" s="16"/>
    </row>
    <row r="3312" spans="5:5" x14ac:dyDescent="0.25">
      <c r="E3312" s="16"/>
    </row>
    <row r="3313" spans="5:5" x14ac:dyDescent="0.25">
      <c r="E3313" s="16"/>
    </row>
    <row r="3314" spans="5:5" x14ac:dyDescent="0.25">
      <c r="E3314" s="16"/>
    </row>
    <row r="3315" spans="5:5" x14ac:dyDescent="0.25">
      <c r="E3315" s="16"/>
    </row>
    <row r="3316" spans="5:5" x14ac:dyDescent="0.25">
      <c r="E3316" s="16"/>
    </row>
    <row r="3317" spans="5:5" x14ac:dyDescent="0.25">
      <c r="E3317" s="16"/>
    </row>
    <row r="3318" spans="5:5" x14ac:dyDescent="0.25">
      <c r="E3318" s="16"/>
    </row>
    <row r="3319" spans="5:5" x14ac:dyDescent="0.25">
      <c r="E3319" s="16"/>
    </row>
    <row r="3320" spans="5:5" x14ac:dyDescent="0.25">
      <c r="E3320" s="16"/>
    </row>
    <row r="3321" spans="5:5" x14ac:dyDescent="0.25">
      <c r="E3321" s="16"/>
    </row>
    <row r="3322" spans="5:5" x14ac:dyDescent="0.25">
      <c r="E3322" s="16"/>
    </row>
    <row r="3323" spans="5:5" x14ac:dyDescent="0.25">
      <c r="E3323" s="16"/>
    </row>
    <row r="3324" spans="5:5" x14ac:dyDescent="0.25">
      <c r="E3324" s="16"/>
    </row>
    <row r="3325" spans="5:5" x14ac:dyDescent="0.25">
      <c r="E3325" s="16"/>
    </row>
    <row r="3326" spans="5:5" x14ac:dyDescent="0.25">
      <c r="E3326" s="16"/>
    </row>
    <row r="3327" spans="5:5" x14ac:dyDescent="0.25">
      <c r="E3327" s="16"/>
    </row>
    <row r="3328" spans="5:5" x14ac:dyDescent="0.25">
      <c r="E3328" s="16"/>
    </row>
    <row r="3329" spans="5:5" x14ac:dyDescent="0.25">
      <c r="E3329" s="16"/>
    </row>
    <row r="3330" spans="5:5" x14ac:dyDescent="0.25">
      <c r="E3330" s="16"/>
    </row>
    <row r="3331" spans="5:5" x14ac:dyDescent="0.25">
      <c r="E3331" s="16"/>
    </row>
    <row r="3332" spans="5:5" x14ac:dyDescent="0.25">
      <c r="E3332" s="16"/>
    </row>
    <row r="3333" spans="5:5" x14ac:dyDescent="0.25">
      <c r="E3333" s="16"/>
    </row>
    <row r="3334" spans="5:5" x14ac:dyDescent="0.25">
      <c r="E3334" s="16"/>
    </row>
    <row r="3335" spans="5:5" x14ac:dyDescent="0.25">
      <c r="E3335" s="16"/>
    </row>
    <row r="3336" spans="5:5" x14ac:dyDescent="0.25">
      <c r="E3336" s="16"/>
    </row>
    <row r="3337" spans="5:5" x14ac:dyDescent="0.25">
      <c r="E3337" s="16"/>
    </row>
    <row r="3338" spans="5:5" x14ac:dyDescent="0.25">
      <c r="E3338" s="16"/>
    </row>
    <row r="3339" spans="5:5" x14ac:dyDescent="0.25">
      <c r="E3339" s="16"/>
    </row>
    <row r="3340" spans="5:5" x14ac:dyDescent="0.25">
      <c r="E3340" s="16"/>
    </row>
    <row r="3341" spans="5:5" x14ac:dyDescent="0.25">
      <c r="E3341" s="16"/>
    </row>
    <row r="3342" spans="5:5" x14ac:dyDescent="0.25">
      <c r="E3342" s="16"/>
    </row>
    <row r="3343" spans="5:5" x14ac:dyDescent="0.25">
      <c r="E3343" s="16"/>
    </row>
    <row r="3344" spans="5:5" x14ac:dyDescent="0.25">
      <c r="E3344" s="16"/>
    </row>
    <row r="3345" spans="5:5" x14ac:dyDescent="0.25">
      <c r="E3345" s="16"/>
    </row>
    <row r="3346" spans="5:5" x14ac:dyDescent="0.25">
      <c r="E3346" s="16"/>
    </row>
    <row r="3347" spans="5:5" x14ac:dyDescent="0.25">
      <c r="E3347" s="16"/>
    </row>
    <row r="3348" spans="5:5" x14ac:dyDescent="0.25">
      <c r="E3348" s="16"/>
    </row>
    <row r="3349" spans="5:5" x14ac:dyDescent="0.25">
      <c r="E3349" s="16"/>
    </row>
    <row r="3350" spans="5:5" x14ac:dyDescent="0.25">
      <c r="E3350" s="16"/>
    </row>
    <row r="3351" spans="5:5" x14ac:dyDescent="0.25">
      <c r="E3351" s="16"/>
    </row>
    <row r="3352" spans="5:5" x14ac:dyDescent="0.25">
      <c r="E3352" s="16"/>
    </row>
    <row r="3353" spans="5:5" x14ac:dyDescent="0.25">
      <c r="E3353" s="16"/>
    </row>
    <row r="3354" spans="5:5" x14ac:dyDescent="0.25">
      <c r="E3354" s="16"/>
    </row>
    <row r="3355" spans="5:5" x14ac:dyDescent="0.25">
      <c r="E3355" s="16"/>
    </row>
    <row r="3356" spans="5:5" x14ac:dyDescent="0.25">
      <c r="E3356" s="16"/>
    </row>
    <row r="3357" spans="5:5" x14ac:dyDescent="0.25">
      <c r="E3357" s="16"/>
    </row>
    <row r="3358" spans="5:5" x14ac:dyDescent="0.25">
      <c r="E3358" s="16"/>
    </row>
    <row r="3359" spans="5:5" x14ac:dyDescent="0.25">
      <c r="E3359" s="16"/>
    </row>
    <row r="3360" spans="5:5" x14ac:dyDescent="0.25">
      <c r="E3360" s="16"/>
    </row>
    <row r="3361" spans="5:5" x14ac:dyDescent="0.25">
      <c r="E3361" s="16"/>
    </row>
    <row r="3362" spans="5:5" x14ac:dyDescent="0.25">
      <c r="E3362" s="16"/>
    </row>
    <row r="3363" spans="5:5" x14ac:dyDescent="0.25">
      <c r="E3363" s="16"/>
    </row>
    <row r="3364" spans="5:5" x14ac:dyDescent="0.25">
      <c r="E3364" s="16"/>
    </row>
    <row r="3365" spans="5:5" x14ac:dyDescent="0.25">
      <c r="E3365" s="16"/>
    </row>
    <row r="3366" spans="5:5" x14ac:dyDescent="0.25">
      <c r="E3366" s="16"/>
    </row>
    <row r="3367" spans="5:5" x14ac:dyDescent="0.25">
      <c r="E3367" s="16"/>
    </row>
    <row r="3368" spans="5:5" x14ac:dyDescent="0.25">
      <c r="E3368" s="16"/>
    </row>
    <row r="3369" spans="5:5" x14ac:dyDescent="0.25">
      <c r="E3369" s="16"/>
    </row>
    <row r="3370" spans="5:5" x14ac:dyDescent="0.25">
      <c r="E3370" s="16"/>
    </row>
    <row r="3371" spans="5:5" x14ac:dyDescent="0.25">
      <c r="E3371" s="16"/>
    </row>
    <row r="3372" spans="5:5" x14ac:dyDescent="0.25">
      <c r="E3372" s="16"/>
    </row>
    <row r="3373" spans="5:5" x14ac:dyDescent="0.25">
      <c r="E3373" s="16"/>
    </row>
    <row r="3374" spans="5:5" x14ac:dyDescent="0.25">
      <c r="E3374" s="16"/>
    </row>
    <row r="3375" spans="5:5" x14ac:dyDescent="0.25">
      <c r="E3375" s="16"/>
    </row>
    <row r="3376" spans="5:5" x14ac:dyDescent="0.25">
      <c r="E3376" s="16"/>
    </row>
    <row r="3377" spans="5:5" x14ac:dyDescent="0.25">
      <c r="E3377" s="16"/>
    </row>
    <row r="3378" spans="5:5" x14ac:dyDescent="0.25">
      <c r="E3378" s="16"/>
    </row>
    <row r="3379" spans="5:5" x14ac:dyDescent="0.25">
      <c r="E3379" s="16"/>
    </row>
    <row r="3380" spans="5:5" x14ac:dyDescent="0.25">
      <c r="E3380" s="16"/>
    </row>
    <row r="3381" spans="5:5" x14ac:dyDescent="0.25">
      <c r="E3381" s="16"/>
    </row>
    <row r="3382" spans="5:5" x14ac:dyDescent="0.25">
      <c r="E3382" s="16"/>
    </row>
    <row r="3383" spans="5:5" x14ac:dyDescent="0.25">
      <c r="E3383" s="16"/>
    </row>
    <row r="3384" spans="5:5" x14ac:dyDescent="0.25">
      <c r="E3384" s="16"/>
    </row>
    <row r="3385" spans="5:5" x14ac:dyDescent="0.25">
      <c r="E3385" s="16"/>
    </row>
    <row r="3386" spans="5:5" x14ac:dyDescent="0.25">
      <c r="E3386" s="16"/>
    </row>
    <row r="3387" spans="5:5" x14ac:dyDescent="0.25">
      <c r="E3387" s="16"/>
    </row>
    <row r="3388" spans="5:5" x14ac:dyDescent="0.25">
      <c r="E3388" s="16"/>
    </row>
    <row r="3389" spans="5:5" x14ac:dyDescent="0.25">
      <c r="E3389" s="16"/>
    </row>
    <row r="3390" spans="5:5" x14ac:dyDescent="0.25">
      <c r="E3390" s="16"/>
    </row>
    <row r="3391" spans="5:5" x14ac:dyDescent="0.25">
      <c r="E3391" s="16"/>
    </row>
    <row r="3392" spans="5:5" x14ac:dyDescent="0.25">
      <c r="E3392" s="16"/>
    </row>
    <row r="3393" spans="5:5" x14ac:dyDescent="0.25">
      <c r="E3393" s="16"/>
    </row>
    <row r="3394" spans="5:5" x14ac:dyDescent="0.25">
      <c r="E3394" s="16"/>
    </row>
    <row r="3395" spans="5:5" x14ac:dyDescent="0.25">
      <c r="E3395" s="16"/>
    </row>
    <row r="3396" spans="5:5" x14ac:dyDescent="0.25">
      <c r="E3396" s="16"/>
    </row>
    <row r="3397" spans="5:5" x14ac:dyDescent="0.25">
      <c r="E3397" s="16"/>
    </row>
    <row r="3398" spans="5:5" x14ac:dyDescent="0.25">
      <c r="E3398" s="16"/>
    </row>
    <row r="3399" spans="5:5" x14ac:dyDescent="0.25">
      <c r="E3399" s="16"/>
    </row>
    <row r="3400" spans="5:5" x14ac:dyDescent="0.25">
      <c r="E3400" s="16"/>
    </row>
    <row r="3401" spans="5:5" x14ac:dyDescent="0.25">
      <c r="E3401" s="16"/>
    </row>
    <row r="3402" spans="5:5" x14ac:dyDescent="0.25">
      <c r="E3402" s="16"/>
    </row>
    <row r="3403" spans="5:5" x14ac:dyDescent="0.25">
      <c r="E3403" s="16"/>
    </row>
    <row r="3404" spans="5:5" x14ac:dyDescent="0.25">
      <c r="E3404" s="16"/>
    </row>
    <row r="3405" spans="5:5" x14ac:dyDescent="0.25">
      <c r="E3405" s="16"/>
    </row>
    <row r="3406" spans="5:5" x14ac:dyDescent="0.25">
      <c r="E3406" s="16"/>
    </row>
    <row r="3407" spans="5:5" x14ac:dyDescent="0.25">
      <c r="E3407" s="16"/>
    </row>
    <row r="3408" spans="5:5" x14ac:dyDescent="0.25">
      <c r="E3408" s="16"/>
    </row>
    <row r="3409" spans="5:5" x14ac:dyDescent="0.25">
      <c r="E3409" s="16"/>
    </row>
    <row r="3410" spans="5:5" x14ac:dyDescent="0.25">
      <c r="E3410" s="16"/>
    </row>
    <row r="3411" spans="5:5" x14ac:dyDescent="0.25">
      <c r="E3411" s="16"/>
    </row>
    <row r="3412" spans="5:5" x14ac:dyDescent="0.25">
      <c r="E3412" s="16"/>
    </row>
    <row r="3413" spans="5:5" x14ac:dyDescent="0.25">
      <c r="E3413" s="16"/>
    </row>
    <row r="3414" spans="5:5" x14ac:dyDescent="0.25">
      <c r="E3414" s="16"/>
    </row>
    <row r="3415" spans="5:5" x14ac:dyDescent="0.25">
      <c r="E3415" s="16"/>
    </row>
    <row r="3416" spans="5:5" x14ac:dyDescent="0.25">
      <c r="E3416" s="16"/>
    </row>
    <row r="3417" spans="5:5" x14ac:dyDescent="0.25">
      <c r="E3417" s="16"/>
    </row>
    <row r="3418" spans="5:5" x14ac:dyDescent="0.25">
      <c r="E3418" s="16"/>
    </row>
    <row r="3419" spans="5:5" x14ac:dyDescent="0.25">
      <c r="E3419" s="16"/>
    </row>
    <row r="3420" spans="5:5" x14ac:dyDescent="0.25">
      <c r="E3420" s="16"/>
    </row>
    <row r="3421" spans="5:5" x14ac:dyDescent="0.25">
      <c r="E3421" s="16"/>
    </row>
    <row r="3422" spans="5:5" x14ac:dyDescent="0.25">
      <c r="E3422" s="16"/>
    </row>
    <row r="3423" spans="5:5" x14ac:dyDescent="0.25">
      <c r="E3423" s="16"/>
    </row>
    <row r="3424" spans="5:5" x14ac:dyDescent="0.25">
      <c r="E3424" s="16"/>
    </row>
    <row r="3425" spans="5:5" x14ac:dyDescent="0.25">
      <c r="E3425" s="16"/>
    </row>
    <row r="3426" spans="5:5" x14ac:dyDescent="0.25">
      <c r="E3426" s="16"/>
    </row>
    <row r="3427" spans="5:5" x14ac:dyDescent="0.25">
      <c r="E3427" s="16"/>
    </row>
    <row r="3428" spans="5:5" x14ac:dyDescent="0.25">
      <c r="E3428" s="16"/>
    </row>
    <row r="3429" spans="5:5" x14ac:dyDescent="0.25">
      <c r="E3429" s="16"/>
    </row>
    <row r="3430" spans="5:5" x14ac:dyDescent="0.25">
      <c r="E3430" s="16"/>
    </row>
    <row r="3431" spans="5:5" x14ac:dyDescent="0.25">
      <c r="E3431" s="16"/>
    </row>
    <row r="3432" spans="5:5" x14ac:dyDescent="0.25">
      <c r="E3432" s="16"/>
    </row>
    <row r="3433" spans="5:5" x14ac:dyDescent="0.25">
      <c r="E3433" s="16"/>
    </row>
    <row r="3434" spans="5:5" x14ac:dyDescent="0.25">
      <c r="E3434" s="16"/>
    </row>
    <row r="3435" spans="5:5" x14ac:dyDescent="0.25">
      <c r="E3435" s="16"/>
    </row>
    <row r="3436" spans="5:5" x14ac:dyDescent="0.25">
      <c r="E3436" s="16"/>
    </row>
    <row r="3437" spans="5:5" x14ac:dyDescent="0.25">
      <c r="E3437" s="16"/>
    </row>
    <row r="3438" spans="5:5" x14ac:dyDescent="0.25">
      <c r="E3438" s="16"/>
    </row>
    <row r="3439" spans="5:5" x14ac:dyDescent="0.25">
      <c r="E3439" s="16"/>
    </row>
    <row r="3440" spans="5:5" x14ac:dyDescent="0.25">
      <c r="E3440" s="16"/>
    </row>
    <row r="3441" spans="5:5" x14ac:dyDescent="0.25">
      <c r="E3441" s="16"/>
    </row>
    <row r="3442" spans="5:5" x14ac:dyDescent="0.25">
      <c r="E3442" s="16"/>
    </row>
    <row r="3443" spans="5:5" x14ac:dyDescent="0.25">
      <c r="E3443" s="16"/>
    </row>
    <row r="3444" spans="5:5" x14ac:dyDescent="0.25">
      <c r="E3444" s="16"/>
    </row>
    <row r="3445" spans="5:5" x14ac:dyDescent="0.25">
      <c r="E3445" s="16"/>
    </row>
    <row r="3446" spans="5:5" x14ac:dyDescent="0.25">
      <c r="E3446" s="16"/>
    </row>
    <row r="3447" spans="5:5" x14ac:dyDescent="0.25">
      <c r="E3447" s="16"/>
    </row>
    <row r="3448" spans="5:5" x14ac:dyDescent="0.25">
      <c r="E3448" s="16"/>
    </row>
    <row r="3449" spans="5:5" x14ac:dyDescent="0.25">
      <c r="E3449" s="16"/>
    </row>
    <row r="3450" spans="5:5" x14ac:dyDescent="0.25">
      <c r="E3450" s="16"/>
    </row>
    <row r="3451" spans="5:5" x14ac:dyDescent="0.25">
      <c r="E3451" s="16"/>
    </row>
    <row r="3452" spans="5:5" x14ac:dyDescent="0.25">
      <c r="E3452" s="16"/>
    </row>
    <row r="3453" spans="5:5" x14ac:dyDescent="0.25">
      <c r="E3453" s="16"/>
    </row>
    <row r="3454" spans="5:5" x14ac:dyDescent="0.25">
      <c r="E3454" s="16"/>
    </row>
    <row r="3455" spans="5:5" x14ac:dyDescent="0.25">
      <c r="E3455" s="16"/>
    </row>
    <row r="3456" spans="5:5" x14ac:dyDescent="0.25">
      <c r="E3456" s="16"/>
    </row>
    <row r="3457" spans="5:5" x14ac:dyDescent="0.25">
      <c r="E3457" s="16"/>
    </row>
    <row r="3458" spans="5:5" x14ac:dyDescent="0.25">
      <c r="E3458" s="16"/>
    </row>
    <row r="3459" spans="5:5" x14ac:dyDescent="0.25">
      <c r="E3459" s="16"/>
    </row>
    <row r="3460" spans="5:5" x14ac:dyDescent="0.25">
      <c r="E3460" s="16"/>
    </row>
    <row r="3461" spans="5:5" x14ac:dyDescent="0.25">
      <c r="E3461" s="16"/>
    </row>
    <row r="3462" spans="5:5" x14ac:dyDescent="0.25">
      <c r="E3462" s="16"/>
    </row>
    <row r="3463" spans="5:5" x14ac:dyDescent="0.25">
      <c r="E3463" s="16"/>
    </row>
    <row r="3464" spans="5:5" x14ac:dyDescent="0.25">
      <c r="E3464" s="16"/>
    </row>
    <row r="3465" spans="5:5" x14ac:dyDescent="0.25">
      <c r="E3465" s="16"/>
    </row>
    <row r="3466" spans="5:5" x14ac:dyDescent="0.25">
      <c r="E3466" s="16"/>
    </row>
    <row r="3467" spans="5:5" x14ac:dyDescent="0.25">
      <c r="E3467" s="16"/>
    </row>
    <row r="3468" spans="5:5" x14ac:dyDescent="0.25">
      <c r="E3468" s="16"/>
    </row>
    <row r="3469" spans="5:5" x14ac:dyDescent="0.25">
      <c r="E3469" s="16"/>
    </row>
    <row r="3470" spans="5:5" x14ac:dyDescent="0.25">
      <c r="E3470" s="16"/>
    </row>
    <row r="3471" spans="5:5" x14ac:dyDescent="0.25">
      <c r="E3471" s="16"/>
    </row>
    <row r="3472" spans="5:5" x14ac:dyDescent="0.25">
      <c r="E3472" s="16"/>
    </row>
    <row r="3473" spans="5:5" x14ac:dyDescent="0.25">
      <c r="E3473" s="16"/>
    </row>
    <row r="3474" spans="5:5" x14ac:dyDescent="0.25">
      <c r="E3474" s="16"/>
    </row>
    <row r="3475" spans="5:5" x14ac:dyDescent="0.25">
      <c r="E3475" s="16"/>
    </row>
    <row r="3476" spans="5:5" x14ac:dyDescent="0.25">
      <c r="E3476" s="16"/>
    </row>
    <row r="3477" spans="5:5" x14ac:dyDescent="0.25">
      <c r="E3477" s="16"/>
    </row>
    <row r="3478" spans="5:5" x14ac:dyDescent="0.25">
      <c r="E3478" s="16"/>
    </row>
    <row r="3479" spans="5:5" x14ac:dyDescent="0.25">
      <c r="E3479" s="16"/>
    </row>
    <row r="3480" spans="5:5" x14ac:dyDescent="0.25">
      <c r="E3480" s="16"/>
    </row>
    <row r="3481" spans="5:5" x14ac:dyDescent="0.25">
      <c r="E3481" s="16"/>
    </row>
    <row r="3482" spans="5:5" x14ac:dyDescent="0.25">
      <c r="E3482" s="16"/>
    </row>
    <row r="3483" spans="5:5" x14ac:dyDescent="0.25">
      <c r="E3483" s="16"/>
    </row>
    <row r="3484" spans="5:5" x14ac:dyDescent="0.25">
      <c r="E3484" s="16"/>
    </row>
    <row r="3485" spans="5:5" x14ac:dyDescent="0.25">
      <c r="E3485" s="16"/>
    </row>
    <row r="3486" spans="5:5" x14ac:dyDescent="0.25">
      <c r="E3486" s="16"/>
    </row>
    <row r="3487" spans="5:5" x14ac:dyDescent="0.25">
      <c r="E3487" s="16"/>
    </row>
    <row r="3488" spans="5:5" x14ac:dyDescent="0.25">
      <c r="E3488" s="16"/>
    </row>
    <row r="3489" spans="5:5" x14ac:dyDescent="0.25">
      <c r="E3489" s="16"/>
    </row>
    <row r="3490" spans="5:5" x14ac:dyDescent="0.25">
      <c r="E3490" s="16"/>
    </row>
    <row r="3491" spans="5:5" x14ac:dyDescent="0.25">
      <c r="E3491" s="16"/>
    </row>
    <row r="3492" spans="5:5" x14ac:dyDescent="0.25">
      <c r="E3492" s="16"/>
    </row>
    <row r="3493" spans="5:5" x14ac:dyDescent="0.25">
      <c r="E3493" s="16"/>
    </row>
    <row r="3494" spans="5:5" x14ac:dyDescent="0.25">
      <c r="E3494" s="16"/>
    </row>
    <row r="3495" spans="5:5" x14ac:dyDescent="0.25">
      <c r="E3495" s="16"/>
    </row>
    <row r="3496" spans="5:5" x14ac:dyDescent="0.25">
      <c r="E3496" s="16"/>
    </row>
    <row r="3497" spans="5:5" x14ac:dyDescent="0.25">
      <c r="E3497" s="16"/>
    </row>
    <row r="3498" spans="5:5" x14ac:dyDescent="0.25">
      <c r="E3498" s="16"/>
    </row>
    <row r="3499" spans="5:5" x14ac:dyDescent="0.25">
      <c r="E3499" s="16"/>
    </row>
    <row r="3500" spans="5:5" x14ac:dyDescent="0.25">
      <c r="E3500" s="16"/>
    </row>
    <row r="3501" spans="5:5" x14ac:dyDescent="0.25">
      <c r="E3501" s="16"/>
    </row>
    <row r="3502" spans="5:5" x14ac:dyDescent="0.25">
      <c r="E3502" s="16"/>
    </row>
    <row r="3503" spans="5:5" x14ac:dyDescent="0.25">
      <c r="E3503" s="16"/>
    </row>
    <row r="3504" spans="5:5" x14ac:dyDescent="0.25">
      <c r="E3504" s="16"/>
    </row>
    <row r="3505" spans="5:5" x14ac:dyDescent="0.25">
      <c r="E3505" s="16"/>
    </row>
    <row r="3506" spans="5:5" x14ac:dyDescent="0.25">
      <c r="E3506" s="16"/>
    </row>
    <row r="3507" spans="5:5" x14ac:dyDescent="0.25">
      <c r="E3507" s="16"/>
    </row>
    <row r="3508" spans="5:5" x14ac:dyDescent="0.25">
      <c r="E3508" s="16"/>
    </row>
    <row r="3509" spans="5:5" x14ac:dyDescent="0.25">
      <c r="E3509" s="16"/>
    </row>
    <row r="3510" spans="5:5" x14ac:dyDescent="0.25">
      <c r="E3510" s="16"/>
    </row>
    <row r="3511" spans="5:5" x14ac:dyDescent="0.25">
      <c r="E3511" s="16"/>
    </row>
    <row r="3512" spans="5:5" x14ac:dyDescent="0.25">
      <c r="E3512" s="16"/>
    </row>
    <row r="3513" spans="5:5" x14ac:dyDescent="0.25">
      <c r="E3513" s="16"/>
    </row>
    <row r="3514" spans="5:5" x14ac:dyDescent="0.25">
      <c r="E3514" s="16"/>
    </row>
    <row r="3515" spans="5:5" x14ac:dyDescent="0.25">
      <c r="E3515" s="16"/>
    </row>
    <row r="3516" spans="5:5" x14ac:dyDescent="0.25">
      <c r="E3516" s="16"/>
    </row>
    <row r="3517" spans="5:5" x14ac:dyDescent="0.25">
      <c r="E3517" s="16"/>
    </row>
    <row r="3518" spans="5:5" x14ac:dyDescent="0.25">
      <c r="E3518" s="16"/>
    </row>
    <row r="3519" spans="5:5" x14ac:dyDescent="0.25">
      <c r="E3519" s="16"/>
    </row>
    <row r="3520" spans="5:5" x14ac:dyDescent="0.25">
      <c r="E3520" s="16"/>
    </row>
    <row r="3521" spans="5:5" x14ac:dyDescent="0.25">
      <c r="E3521" s="16"/>
    </row>
    <row r="3522" spans="5:5" x14ac:dyDescent="0.25">
      <c r="E3522" s="16"/>
    </row>
    <row r="3523" spans="5:5" x14ac:dyDescent="0.25">
      <c r="E3523" s="16"/>
    </row>
    <row r="3524" spans="5:5" x14ac:dyDescent="0.25">
      <c r="E3524" s="16"/>
    </row>
    <row r="3525" spans="5:5" x14ac:dyDescent="0.25">
      <c r="E3525" s="16"/>
    </row>
    <row r="3526" spans="5:5" x14ac:dyDescent="0.25">
      <c r="E3526" s="16"/>
    </row>
    <row r="3527" spans="5:5" x14ac:dyDescent="0.25">
      <c r="E3527" s="16"/>
    </row>
    <row r="3528" spans="5:5" x14ac:dyDescent="0.25">
      <c r="E3528" s="16"/>
    </row>
    <row r="3529" spans="5:5" x14ac:dyDescent="0.25">
      <c r="E3529" s="16"/>
    </row>
    <row r="3530" spans="5:5" x14ac:dyDescent="0.25">
      <c r="E3530" s="16"/>
    </row>
    <row r="3531" spans="5:5" x14ac:dyDescent="0.25">
      <c r="E3531" s="16"/>
    </row>
    <row r="3532" spans="5:5" x14ac:dyDescent="0.25">
      <c r="E3532" s="16"/>
    </row>
    <row r="3533" spans="5:5" x14ac:dyDescent="0.25">
      <c r="E3533" s="16"/>
    </row>
    <row r="3534" spans="5:5" x14ac:dyDescent="0.25">
      <c r="E3534" s="16"/>
    </row>
    <row r="3535" spans="5:5" x14ac:dyDescent="0.25">
      <c r="E3535" s="16"/>
    </row>
    <row r="3536" spans="5:5" x14ac:dyDescent="0.25">
      <c r="E3536" s="16"/>
    </row>
    <row r="3537" spans="5:5" x14ac:dyDescent="0.25">
      <c r="E3537" s="16"/>
    </row>
    <row r="3538" spans="5:5" x14ac:dyDescent="0.25">
      <c r="E3538" s="16"/>
    </row>
    <row r="3539" spans="5:5" x14ac:dyDescent="0.25">
      <c r="E3539" s="16"/>
    </row>
    <row r="3540" spans="5:5" x14ac:dyDescent="0.25">
      <c r="E3540" s="16"/>
    </row>
    <row r="3541" spans="5:5" x14ac:dyDescent="0.25">
      <c r="E3541" s="16"/>
    </row>
    <row r="3542" spans="5:5" x14ac:dyDescent="0.25">
      <c r="E3542" s="16"/>
    </row>
    <row r="3543" spans="5:5" x14ac:dyDescent="0.25">
      <c r="E3543" s="16"/>
    </row>
    <row r="3544" spans="5:5" x14ac:dyDescent="0.25">
      <c r="E3544" s="16"/>
    </row>
    <row r="3545" spans="5:5" x14ac:dyDescent="0.25">
      <c r="E3545" s="16"/>
    </row>
    <row r="3546" spans="5:5" x14ac:dyDescent="0.25">
      <c r="E3546" s="16"/>
    </row>
    <row r="3547" spans="5:5" x14ac:dyDescent="0.25">
      <c r="E3547" s="16"/>
    </row>
    <row r="3548" spans="5:5" x14ac:dyDescent="0.25">
      <c r="E3548" s="16"/>
    </row>
    <row r="3549" spans="5:5" x14ac:dyDescent="0.25">
      <c r="E3549" s="16"/>
    </row>
    <row r="3550" spans="5:5" x14ac:dyDescent="0.25">
      <c r="E3550" s="16"/>
    </row>
    <row r="3551" spans="5:5" x14ac:dyDescent="0.25">
      <c r="E3551" s="16"/>
    </row>
    <row r="3552" spans="5:5" x14ac:dyDescent="0.25">
      <c r="E3552" s="16"/>
    </row>
    <row r="3553" spans="5:5" x14ac:dyDescent="0.25">
      <c r="E3553" s="16"/>
    </row>
    <row r="3554" spans="5:5" x14ac:dyDescent="0.25">
      <c r="E3554" s="16"/>
    </row>
    <row r="3555" spans="5:5" x14ac:dyDescent="0.25">
      <c r="E3555" s="16"/>
    </row>
    <row r="3556" spans="5:5" x14ac:dyDescent="0.25">
      <c r="E3556" s="16"/>
    </row>
    <row r="3557" spans="5:5" x14ac:dyDescent="0.25">
      <c r="E3557" s="16"/>
    </row>
    <row r="3558" spans="5:5" x14ac:dyDescent="0.25">
      <c r="E3558" s="16"/>
    </row>
    <row r="3559" spans="5:5" x14ac:dyDescent="0.25">
      <c r="E3559" s="16"/>
    </row>
    <row r="3560" spans="5:5" x14ac:dyDescent="0.25">
      <c r="E3560" s="16"/>
    </row>
    <row r="3561" spans="5:5" x14ac:dyDescent="0.25">
      <c r="E3561" s="16"/>
    </row>
    <row r="3562" spans="5:5" x14ac:dyDescent="0.25">
      <c r="E3562" s="16"/>
    </row>
    <row r="3563" spans="5:5" x14ac:dyDescent="0.25">
      <c r="E3563" s="16"/>
    </row>
    <row r="3564" spans="5:5" x14ac:dyDescent="0.25">
      <c r="E3564" s="16"/>
    </row>
    <row r="3565" spans="5:5" x14ac:dyDescent="0.25">
      <c r="E3565" s="16"/>
    </row>
    <row r="3566" spans="5:5" x14ac:dyDescent="0.25">
      <c r="E3566" s="16"/>
    </row>
    <row r="3567" spans="5:5" x14ac:dyDescent="0.25">
      <c r="E3567" s="16"/>
    </row>
    <row r="3568" spans="5:5" x14ac:dyDescent="0.25">
      <c r="E3568" s="16"/>
    </row>
    <row r="3569" spans="5:5" x14ac:dyDescent="0.25">
      <c r="E3569" s="16"/>
    </row>
    <row r="3570" spans="5:5" x14ac:dyDescent="0.25">
      <c r="E3570" s="16"/>
    </row>
    <row r="3571" spans="5:5" x14ac:dyDescent="0.25">
      <c r="E3571" s="16"/>
    </row>
    <row r="3572" spans="5:5" x14ac:dyDescent="0.25">
      <c r="E3572" s="16"/>
    </row>
    <row r="3573" spans="5:5" x14ac:dyDescent="0.25">
      <c r="E3573" s="16"/>
    </row>
    <row r="3574" spans="5:5" x14ac:dyDescent="0.25">
      <c r="E3574" s="16"/>
    </row>
    <row r="3575" spans="5:5" x14ac:dyDescent="0.25">
      <c r="E3575" s="16"/>
    </row>
    <row r="3576" spans="5:5" x14ac:dyDescent="0.25">
      <c r="E3576" s="16"/>
    </row>
    <row r="3577" spans="5:5" x14ac:dyDescent="0.25">
      <c r="E3577" s="16"/>
    </row>
    <row r="3578" spans="5:5" x14ac:dyDescent="0.25">
      <c r="E3578" s="16"/>
    </row>
    <row r="3579" spans="5:5" x14ac:dyDescent="0.25">
      <c r="E3579" s="16"/>
    </row>
    <row r="3580" spans="5:5" x14ac:dyDescent="0.25">
      <c r="E3580" s="16"/>
    </row>
    <row r="3581" spans="5:5" x14ac:dyDescent="0.25">
      <c r="E3581" s="16"/>
    </row>
    <row r="3582" spans="5:5" x14ac:dyDescent="0.25">
      <c r="E3582" s="16"/>
    </row>
    <row r="3583" spans="5:5" x14ac:dyDescent="0.25">
      <c r="E3583" s="16"/>
    </row>
    <row r="3584" spans="5:5" x14ac:dyDescent="0.25">
      <c r="E3584" s="16"/>
    </row>
    <row r="3585" spans="5:5" x14ac:dyDescent="0.25">
      <c r="E3585" s="16"/>
    </row>
    <row r="3586" spans="5:5" x14ac:dyDescent="0.25">
      <c r="E3586" s="16"/>
    </row>
    <row r="3587" spans="5:5" x14ac:dyDescent="0.25">
      <c r="E3587" s="16"/>
    </row>
    <row r="3588" spans="5:5" x14ac:dyDescent="0.25">
      <c r="E3588" s="16"/>
    </row>
    <row r="3589" spans="5:5" x14ac:dyDescent="0.25">
      <c r="E3589" s="16"/>
    </row>
    <row r="3590" spans="5:5" x14ac:dyDescent="0.25">
      <c r="E3590" s="16"/>
    </row>
    <row r="3591" spans="5:5" x14ac:dyDescent="0.25">
      <c r="E3591" s="16"/>
    </row>
    <row r="3592" spans="5:5" x14ac:dyDescent="0.25">
      <c r="E3592" s="16"/>
    </row>
    <row r="3593" spans="5:5" x14ac:dyDescent="0.25">
      <c r="E3593" s="16"/>
    </row>
    <row r="3594" spans="5:5" x14ac:dyDescent="0.25">
      <c r="E3594" s="16"/>
    </row>
    <row r="3595" spans="5:5" x14ac:dyDescent="0.25">
      <c r="E3595" s="16"/>
    </row>
    <row r="3596" spans="5:5" x14ac:dyDescent="0.25">
      <c r="E3596" s="16"/>
    </row>
    <row r="3597" spans="5:5" x14ac:dyDescent="0.25">
      <c r="E3597" s="16"/>
    </row>
    <row r="3598" spans="5:5" x14ac:dyDescent="0.25">
      <c r="E3598" s="16"/>
    </row>
    <row r="3599" spans="5:5" x14ac:dyDescent="0.25">
      <c r="E3599" s="16"/>
    </row>
    <row r="3600" spans="5:5" x14ac:dyDescent="0.25">
      <c r="E3600" s="16"/>
    </row>
    <row r="3601" spans="5:5" x14ac:dyDescent="0.25">
      <c r="E3601" s="16"/>
    </row>
    <row r="3602" spans="5:5" x14ac:dyDescent="0.25">
      <c r="E3602" s="16"/>
    </row>
    <row r="3603" spans="5:5" x14ac:dyDescent="0.25">
      <c r="E3603" s="16"/>
    </row>
    <row r="3604" spans="5:5" x14ac:dyDescent="0.25">
      <c r="E3604" s="16"/>
    </row>
    <row r="3605" spans="5:5" x14ac:dyDescent="0.25">
      <c r="E3605" s="16"/>
    </row>
    <row r="3606" spans="5:5" x14ac:dyDescent="0.25">
      <c r="E3606" s="16"/>
    </row>
    <row r="3607" spans="5:5" x14ac:dyDescent="0.25">
      <c r="E3607" s="16"/>
    </row>
    <row r="3608" spans="5:5" x14ac:dyDescent="0.25">
      <c r="E3608" s="16"/>
    </row>
    <row r="3609" spans="5:5" x14ac:dyDescent="0.25">
      <c r="E3609" s="16"/>
    </row>
    <row r="3610" spans="5:5" x14ac:dyDescent="0.25">
      <c r="E3610" s="16"/>
    </row>
    <row r="3611" spans="5:5" x14ac:dyDescent="0.25">
      <c r="E3611" s="16"/>
    </row>
    <row r="3612" spans="5:5" x14ac:dyDescent="0.25">
      <c r="E3612" s="16"/>
    </row>
    <row r="3613" spans="5:5" x14ac:dyDescent="0.25">
      <c r="E3613" s="16"/>
    </row>
    <row r="3614" spans="5:5" x14ac:dyDescent="0.25">
      <c r="E3614" s="16"/>
    </row>
    <row r="3615" spans="5:5" x14ac:dyDescent="0.25">
      <c r="E3615" s="16"/>
    </row>
    <row r="3616" spans="5:5" x14ac:dyDescent="0.25">
      <c r="E3616" s="16"/>
    </row>
    <row r="3617" spans="5:5" x14ac:dyDescent="0.25">
      <c r="E3617" s="16"/>
    </row>
    <row r="3618" spans="5:5" x14ac:dyDescent="0.25">
      <c r="E3618" s="16"/>
    </row>
    <row r="3619" spans="5:5" x14ac:dyDescent="0.25">
      <c r="E3619" s="16"/>
    </row>
    <row r="3620" spans="5:5" x14ac:dyDescent="0.25">
      <c r="E3620" s="16"/>
    </row>
    <row r="3621" spans="5:5" x14ac:dyDescent="0.25">
      <c r="E3621" s="16"/>
    </row>
    <row r="3622" spans="5:5" x14ac:dyDescent="0.25">
      <c r="E3622" s="16"/>
    </row>
    <row r="3623" spans="5:5" x14ac:dyDescent="0.25">
      <c r="E3623" s="16"/>
    </row>
    <row r="3624" spans="5:5" x14ac:dyDescent="0.25">
      <c r="E3624" s="16"/>
    </row>
    <row r="3625" spans="5:5" x14ac:dyDescent="0.25">
      <c r="E3625" s="16"/>
    </row>
    <row r="3626" spans="5:5" x14ac:dyDescent="0.25">
      <c r="E3626" s="16"/>
    </row>
    <row r="3627" spans="5:5" x14ac:dyDescent="0.25">
      <c r="E3627" s="16"/>
    </row>
    <row r="3628" spans="5:5" x14ac:dyDescent="0.25">
      <c r="E3628" s="16"/>
    </row>
    <row r="3629" spans="5:5" x14ac:dyDescent="0.25">
      <c r="E3629" s="16"/>
    </row>
    <row r="3630" spans="5:5" x14ac:dyDescent="0.25">
      <c r="E3630" s="16"/>
    </row>
    <row r="3631" spans="5:5" x14ac:dyDescent="0.25">
      <c r="E3631" s="16"/>
    </row>
    <row r="3632" spans="5:5" x14ac:dyDescent="0.25">
      <c r="E3632" s="16"/>
    </row>
    <row r="3633" spans="5:5" x14ac:dyDescent="0.25">
      <c r="E3633" s="16"/>
    </row>
    <row r="3634" spans="5:5" x14ac:dyDescent="0.25">
      <c r="E3634" s="16"/>
    </row>
    <row r="3635" spans="5:5" x14ac:dyDescent="0.25">
      <c r="E3635" s="16"/>
    </row>
    <row r="3636" spans="5:5" x14ac:dyDescent="0.25">
      <c r="E3636" s="16"/>
    </row>
    <row r="3637" spans="5:5" x14ac:dyDescent="0.25">
      <c r="E3637" s="16"/>
    </row>
    <row r="3638" spans="5:5" x14ac:dyDescent="0.25">
      <c r="E3638" s="16"/>
    </row>
    <row r="3639" spans="5:5" x14ac:dyDescent="0.25">
      <c r="E3639" s="16"/>
    </row>
    <row r="3640" spans="5:5" x14ac:dyDescent="0.25">
      <c r="E3640" s="16"/>
    </row>
    <row r="3641" spans="5:5" x14ac:dyDescent="0.25">
      <c r="E3641" s="16"/>
    </row>
    <row r="3642" spans="5:5" x14ac:dyDescent="0.25">
      <c r="E3642" s="16"/>
    </row>
    <row r="3643" spans="5:5" x14ac:dyDescent="0.25">
      <c r="E3643" s="16"/>
    </row>
    <row r="3644" spans="5:5" x14ac:dyDescent="0.25">
      <c r="E3644" s="16"/>
    </row>
    <row r="3645" spans="5:5" x14ac:dyDescent="0.25">
      <c r="E3645" s="16"/>
    </row>
    <row r="3646" spans="5:5" x14ac:dyDescent="0.25">
      <c r="E3646" s="16"/>
    </row>
    <row r="3647" spans="5:5" x14ac:dyDescent="0.25">
      <c r="E3647" s="16"/>
    </row>
    <row r="3648" spans="5:5" x14ac:dyDescent="0.25">
      <c r="E3648" s="16"/>
    </row>
    <row r="3649" spans="5:5" x14ac:dyDescent="0.25">
      <c r="E3649" s="16"/>
    </row>
    <row r="3650" spans="5:5" x14ac:dyDescent="0.25">
      <c r="E3650" s="16"/>
    </row>
    <row r="3651" spans="5:5" x14ac:dyDescent="0.25">
      <c r="E3651" s="16"/>
    </row>
    <row r="3652" spans="5:5" x14ac:dyDescent="0.25">
      <c r="E3652" s="16"/>
    </row>
    <row r="3653" spans="5:5" x14ac:dyDescent="0.25">
      <c r="E3653" s="16"/>
    </row>
    <row r="3654" spans="5:5" x14ac:dyDescent="0.25">
      <c r="E3654" s="16"/>
    </row>
    <row r="3655" spans="5:5" x14ac:dyDescent="0.25">
      <c r="E3655" s="16"/>
    </row>
    <row r="3656" spans="5:5" x14ac:dyDescent="0.25">
      <c r="E3656" s="16"/>
    </row>
    <row r="3657" spans="5:5" x14ac:dyDescent="0.25">
      <c r="E3657" s="16"/>
    </row>
    <row r="3658" spans="5:5" x14ac:dyDescent="0.25">
      <c r="E3658" s="16"/>
    </row>
    <row r="3659" spans="5:5" x14ac:dyDescent="0.25">
      <c r="E3659" s="16"/>
    </row>
    <row r="3660" spans="5:5" x14ac:dyDescent="0.25">
      <c r="E3660" s="16"/>
    </row>
    <row r="3661" spans="5:5" x14ac:dyDescent="0.25">
      <c r="E3661" s="16"/>
    </row>
    <row r="3662" spans="5:5" x14ac:dyDescent="0.25">
      <c r="E3662" s="16"/>
    </row>
    <row r="3663" spans="5:5" x14ac:dyDescent="0.25">
      <c r="E3663" s="16"/>
    </row>
    <row r="3664" spans="5:5" x14ac:dyDescent="0.25">
      <c r="E3664" s="16"/>
    </row>
    <row r="3665" spans="5:5" x14ac:dyDescent="0.25">
      <c r="E3665" s="16"/>
    </row>
    <row r="3666" spans="5:5" x14ac:dyDescent="0.25">
      <c r="E3666" s="16"/>
    </row>
    <row r="3667" spans="5:5" x14ac:dyDescent="0.25">
      <c r="E3667" s="16"/>
    </row>
    <row r="3668" spans="5:5" x14ac:dyDescent="0.25">
      <c r="E3668" s="16"/>
    </row>
    <row r="3669" spans="5:5" x14ac:dyDescent="0.25">
      <c r="E3669" s="16"/>
    </row>
    <row r="3670" spans="5:5" x14ac:dyDescent="0.25">
      <c r="E3670" s="16"/>
    </row>
    <row r="3671" spans="5:5" x14ac:dyDescent="0.25">
      <c r="E3671" s="16"/>
    </row>
    <row r="3672" spans="5:5" x14ac:dyDescent="0.25">
      <c r="E3672" s="16"/>
    </row>
    <row r="3673" spans="5:5" x14ac:dyDescent="0.25">
      <c r="E3673" s="16"/>
    </row>
    <row r="3674" spans="5:5" x14ac:dyDescent="0.25">
      <c r="E3674" s="16"/>
    </row>
    <row r="3675" spans="5:5" x14ac:dyDescent="0.25">
      <c r="E3675" s="16"/>
    </row>
    <row r="3676" spans="5:5" x14ac:dyDescent="0.25">
      <c r="E3676" s="16"/>
    </row>
    <row r="3677" spans="5:5" x14ac:dyDescent="0.25">
      <c r="E3677" s="16"/>
    </row>
    <row r="3678" spans="5:5" x14ac:dyDescent="0.25">
      <c r="E3678" s="16"/>
    </row>
    <row r="3679" spans="5:5" x14ac:dyDescent="0.25">
      <c r="E3679" s="16"/>
    </row>
    <row r="3680" spans="5:5" x14ac:dyDescent="0.25">
      <c r="E3680" s="16"/>
    </row>
    <row r="3681" spans="5:5" x14ac:dyDescent="0.25">
      <c r="E3681" s="16"/>
    </row>
    <row r="3682" spans="5:5" x14ac:dyDescent="0.25">
      <c r="E3682" s="16"/>
    </row>
    <row r="3683" spans="5:5" x14ac:dyDescent="0.25">
      <c r="E3683" s="16"/>
    </row>
    <row r="3684" spans="5:5" x14ac:dyDescent="0.25">
      <c r="E3684" s="16"/>
    </row>
    <row r="3685" spans="5:5" x14ac:dyDescent="0.25">
      <c r="E3685" s="16"/>
    </row>
    <row r="3686" spans="5:5" x14ac:dyDescent="0.25">
      <c r="E3686" s="16"/>
    </row>
    <row r="3687" spans="5:5" x14ac:dyDescent="0.25">
      <c r="E3687" s="16"/>
    </row>
    <row r="3688" spans="5:5" x14ac:dyDescent="0.25">
      <c r="E3688" s="16"/>
    </row>
    <row r="3689" spans="5:5" x14ac:dyDescent="0.25">
      <c r="E3689" s="16"/>
    </row>
    <row r="3690" spans="5:5" x14ac:dyDescent="0.25">
      <c r="E3690" s="16"/>
    </row>
    <row r="3691" spans="5:5" x14ac:dyDescent="0.25">
      <c r="E3691" s="16"/>
    </row>
    <row r="3692" spans="5:5" x14ac:dyDescent="0.25">
      <c r="E3692" s="16"/>
    </row>
    <row r="3693" spans="5:5" x14ac:dyDescent="0.25">
      <c r="E3693" s="16"/>
    </row>
    <row r="3694" spans="5:5" x14ac:dyDescent="0.25">
      <c r="E3694" s="16"/>
    </row>
    <row r="3695" spans="5:5" x14ac:dyDescent="0.25">
      <c r="E3695" s="16"/>
    </row>
    <row r="3696" spans="5:5" x14ac:dyDescent="0.25">
      <c r="E3696" s="16"/>
    </row>
    <row r="3697" spans="5:5" x14ac:dyDescent="0.25">
      <c r="E3697" s="16"/>
    </row>
    <row r="3698" spans="5:5" x14ac:dyDescent="0.25">
      <c r="E3698" s="16"/>
    </row>
    <row r="3699" spans="5:5" x14ac:dyDescent="0.25">
      <c r="E3699" s="16"/>
    </row>
    <row r="3700" spans="5:5" x14ac:dyDescent="0.25">
      <c r="E3700" s="16"/>
    </row>
    <row r="3701" spans="5:5" x14ac:dyDescent="0.25">
      <c r="E3701" s="16"/>
    </row>
    <row r="3702" spans="5:5" x14ac:dyDescent="0.25">
      <c r="E3702" s="16"/>
    </row>
    <row r="3703" spans="5:5" x14ac:dyDescent="0.25">
      <c r="E3703" s="16"/>
    </row>
    <row r="3704" spans="5:5" x14ac:dyDescent="0.25">
      <c r="E3704" s="16"/>
    </row>
    <row r="3705" spans="5:5" x14ac:dyDescent="0.25">
      <c r="E3705" s="16"/>
    </row>
    <row r="3706" spans="5:5" x14ac:dyDescent="0.25">
      <c r="E3706" s="16"/>
    </row>
    <row r="3707" spans="5:5" x14ac:dyDescent="0.25">
      <c r="E3707" s="16"/>
    </row>
    <row r="3708" spans="5:5" x14ac:dyDescent="0.25">
      <c r="E3708" s="16"/>
    </row>
    <row r="3709" spans="5:5" x14ac:dyDescent="0.25">
      <c r="E3709" s="16"/>
    </row>
    <row r="3710" spans="5:5" x14ac:dyDescent="0.25">
      <c r="E3710" s="16"/>
    </row>
    <row r="3711" spans="5:5" x14ac:dyDescent="0.25">
      <c r="E3711" s="16"/>
    </row>
    <row r="3712" spans="5:5" x14ac:dyDescent="0.25">
      <c r="E3712" s="16"/>
    </row>
    <row r="3713" spans="5:5" x14ac:dyDescent="0.25">
      <c r="E3713" s="16"/>
    </row>
    <row r="3714" spans="5:5" x14ac:dyDescent="0.25">
      <c r="E3714" s="16"/>
    </row>
    <row r="3715" spans="5:5" x14ac:dyDescent="0.25">
      <c r="E3715" s="16"/>
    </row>
    <row r="3716" spans="5:5" x14ac:dyDescent="0.25">
      <c r="E3716" s="16"/>
    </row>
    <row r="3717" spans="5:5" x14ac:dyDescent="0.25">
      <c r="E3717" s="16"/>
    </row>
    <row r="3718" spans="5:5" x14ac:dyDescent="0.25">
      <c r="E3718" s="16"/>
    </row>
    <row r="3719" spans="5:5" x14ac:dyDescent="0.25">
      <c r="E3719" s="16"/>
    </row>
    <row r="3720" spans="5:5" x14ac:dyDescent="0.25">
      <c r="E3720" s="16"/>
    </row>
    <row r="3721" spans="5:5" x14ac:dyDescent="0.25">
      <c r="E3721" s="16"/>
    </row>
    <row r="3722" spans="5:5" x14ac:dyDescent="0.25">
      <c r="E3722" s="16"/>
    </row>
    <row r="3723" spans="5:5" x14ac:dyDescent="0.25">
      <c r="E3723" s="16"/>
    </row>
    <row r="3724" spans="5:5" x14ac:dyDescent="0.25">
      <c r="E3724" s="16"/>
    </row>
    <row r="3725" spans="5:5" x14ac:dyDescent="0.25">
      <c r="E3725" s="16"/>
    </row>
    <row r="3726" spans="5:5" x14ac:dyDescent="0.25">
      <c r="E3726" s="16"/>
    </row>
    <row r="3727" spans="5:5" x14ac:dyDescent="0.25">
      <c r="E3727" s="16"/>
    </row>
    <row r="3728" spans="5:5" x14ac:dyDescent="0.25">
      <c r="E3728" s="16"/>
    </row>
    <row r="3729" spans="5:5" x14ac:dyDescent="0.25">
      <c r="E3729" s="16"/>
    </row>
    <row r="3730" spans="5:5" x14ac:dyDescent="0.25">
      <c r="E3730" s="16"/>
    </row>
    <row r="3731" spans="5:5" x14ac:dyDescent="0.25">
      <c r="E3731" s="16"/>
    </row>
    <row r="3732" spans="5:5" x14ac:dyDescent="0.25">
      <c r="E3732" s="16"/>
    </row>
    <row r="3733" spans="5:5" x14ac:dyDescent="0.25">
      <c r="E3733" s="16"/>
    </row>
    <row r="3734" spans="5:5" x14ac:dyDescent="0.25">
      <c r="E3734" s="16"/>
    </row>
    <row r="3735" spans="5:5" x14ac:dyDescent="0.25">
      <c r="E3735" s="16"/>
    </row>
    <row r="3736" spans="5:5" x14ac:dyDescent="0.25">
      <c r="E3736" s="16"/>
    </row>
    <row r="3737" spans="5:5" x14ac:dyDescent="0.25">
      <c r="E3737" s="16"/>
    </row>
    <row r="3738" spans="5:5" x14ac:dyDescent="0.25">
      <c r="E3738" s="16"/>
    </row>
    <row r="3739" spans="5:5" x14ac:dyDescent="0.25">
      <c r="E3739" s="16"/>
    </row>
    <row r="3740" spans="5:5" x14ac:dyDescent="0.25">
      <c r="E3740" s="16"/>
    </row>
    <row r="3741" spans="5:5" x14ac:dyDescent="0.25">
      <c r="E3741" s="16"/>
    </row>
    <row r="3742" spans="5:5" x14ac:dyDescent="0.25">
      <c r="E3742" s="16"/>
    </row>
    <row r="3743" spans="5:5" x14ac:dyDescent="0.25">
      <c r="E3743" s="16"/>
    </row>
    <row r="3744" spans="5:5" x14ac:dyDescent="0.25">
      <c r="E3744" s="16"/>
    </row>
    <row r="3745" spans="5:5" x14ac:dyDescent="0.25">
      <c r="E3745" s="16"/>
    </row>
    <row r="3746" spans="5:5" x14ac:dyDescent="0.25">
      <c r="E3746" s="16"/>
    </row>
    <row r="3747" spans="5:5" x14ac:dyDescent="0.25">
      <c r="E3747" s="16"/>
    </row>
    <row r="3748" spans="5:5" x14ac:dyDescent="0.25">
      <c r="E3748" s="16"/>
    </row>
    <row r="3749" spans="5:5" x14ac:dyDescent="0.25">
      <c r="E3749" s="16"/>
    </row>
    <row r="3750" spans="5:5" x14ac:dyDescent="0.25">
      <c r="E3750" s="16"/>
    </row>
    <row r="3751" spans="5:5" x14ac:dyDescent="0.25">
      <c r="E3751" s="16"/>
    </row>
    <row r="3752" spans="5:5" x14ac:dyDescent="0.25">
      <c r="E3752" s="16"/>
    </row>
    <row r="3753" spans="5:5" x14ac:dyDescent="0.25">
      <c r="E3753" s="16"/>
    </row>
    <row r="3754" spans="5:5" x14ac:dyDescent="0.25">
      <c r="E3754" s="16"/>
    </row>
    <row r="3755" spans="5:5" x14ac:dyDescent="0.25">
      <c r="E3755" s="16"/>
    </row>
    <row r="3756" spans="5:5" x14ac:dyDescent="0.25">
      <c r="E3756" s="16"/>
    </row>
    <row r="3757" spans="5:5" x14ac:dyDescent="0.25">
      <c r="E3757" s="16"/>
    </row>
    <row r="3758" spans="5:5" x14ac:dyDescent="0.25">
      <c r="E3758" s="16"/>
    </row>
    <row r="3759" spans="5:5" x14ac:dyDescent="0.25">
      <c r="E3759" s="16"/>
    </row>
    <row r="3760" spans="5:5" x14ac:dyDescent="0.25">
      <c r="E3760" s="16"/>
    </row>
    <row r="3761" spans="5:5" x14ac:dyDescent="0.25">
      <c r="E3761" s="16"/>
    </row>
    <row r="3762" spans="5:5" x14ac:dyDescent="0.25">
      <c r="E3762" s="16"/>
    </row>
    <row r="3763" spans="5:5" x14ac:dyDescent="0.25">
      <c r="E3763" s="16"/>
    </row>
    <row r="3764" spans="5:5" x14ac:dyDescent="0.25">
      <c r="E3764" s="16"/>
    </row>
    <row r="3765" spans="5:5" x14ac:dyDescent="0.25">
      <c r="E3765" s="16"/>
    </row>
    <row r="3766" spans="5:5" x14ac:dyDescent="0.25">
      <c r="E3766" s="16"/>
    </row>
    <row r="3767" spans="5:5" x14ac:dyDescent="0.25">
      <c r="E3767" s="16"/>
    </row>
    <row r="3768" spans="5:5" x14ac:dyDescent="0.25">
      <c r="E3768" s="16"/>
    </row>
    <row r="3769" spans="5:5" x14ac:dyDescent="0.25">
      <c r="E3769" s="16"/>
    </row>
    <row r="3770" spans="5:5" x14ac:dyDescent="0.25">
      <c r="E3770" s="16"/>
    </row>
    <row r="3771" spans="5:5" x14ac:dyDescent="0.25">
      <c r="E3771" s="16"/>
    </row>
    <row r="3772" spans="5:5" x14ac:dyDescent="0.25">
      <c r="E3772" s="16"/>
    </row>
    <row r="3773" spans="5:5" x14ac:dyDescent="0.25">
      <c r="E3773" s="16"/>
    </row>
    <row r="3774" spans="5:5" x14ac:dyDescent="0.25">
      <c r="E3774" s="16"/>
    </row>
    <row r="3775" spans="5:5" x14ac:dyDescent="0.25">
      <c r="E3775" s="16"/>
    </row>
    <row r="3776" spans="5:5" x14ac:dyDescent="0.25">
      <c r="E3776" s="16"/>
    </row>
    <row r="3777" spans="5:5" x14ac:dyDescent="0.25">
      <c r="E3777" s="16"/>
    </row>
    <row r="3778" spans="5:5" x14ac:dyDescent="0.25">
      <c r="E3778" s="16"/>
    </row>
    <row r="3779" spans="5:5" x14ac:dyDescent="0.25">
      <c r="E3779" s="16"/>
    </row>
    <row r="3780" spans="5:5" x14ac:dyDescent="0.25">
      <c r="E3780" s="16"/>
    </row>
    <row r="3781" spans="5:5" x14ac:dyDescent="0.25">
      <c r="E3781" s="16"/>
    </row>
    <row r="3782" spans="5:5" x14ac:dyDescent="0.25">
      <c r="E3782" s="16"/>
    </row>
    <row r="3783" spans="5:5" x14ac:dyDescent="0.25">
      <c r="E3783" s="16"/>
    </row>
    <row r="3784" spans="5:5" x14ac:dyDescent="0.25">
      <c r="E3784" s="16"/>
    </row>
    <row r="3785" spans="5:5" x14ac:dyDescent="0.25">
      <c r="E3785" s="16"/>
    </row>
    <row r="3786" spans="5:5" x14ac:dyDescent="0.25">
      <c r="E3786" s="16"/>
    </row>
    <row r="3787" spans="5:5" x14ac:dyDescent="0.25">
      <c r="E3787" s="16"/>
    </row>
    <row r="3788" spans="5:5" x14ac:dyDescent="0.25">
      <c r="E3788" s="16"/>
    </row>
    <row r="3789" spans="5:5" x14ac:dyDescent="0.25">
      <c r="E3789" s="16"/>
    </row>
    <row r="3790" spans="5:5" x14ac:dyDescent="0.25">
      <c r="E3790" s="16"/>
    </row>
    <row r="3791" spans="5:5" x14ac:dyDescent="0.25">
      <c r="E3791" s="16"/>
    </row>
    <row r="3792" spans="5:5" x14ac:dyDescent="0.25">
      <c r="E3792" s="16"/>
    </row>
    <row r="3793" spans="5:5" x14ac:dyDescent="0.25">
      <c r="E3793" s="16"/>
    </row>
    <row r="3794" spans="5:5" x14ac:dyDescent="0.25">
      <c r="E3794" s="16"/>
    </row>
    <row r="3795" spans="5:5" x14ac:dyDescent="0.25">
      <c r="E3795" s="16"/>
    </row>
    <row r="3796" spans="5:5" x14ac:dyDescent="0.25">
      <c r="E3796" s="16"/>
    </row>
    <row r="3797" spans="5:5" x14ac:dyDescent="0.25">
      <c r="E3797" s="16"/>
    </row>
    <row r="3798" spans="5:5" x14ac:dyDescent="0.25">
      <c r="E3798" s="16"/>
    </row>
    <row r="3799" spans="5:5" x14ac:dyDescent="0.25">
      <c r="E3799" s="16"/>
    </row>
    <row r="3800" spans="5:5" x14ac:dyDescent="0.25">
      <c r="E3800" s="16"/>
    </row>
    <row r="3801" spans="5:5" x14ac:dyDescent="0.25">
      <c r="E3801" s="16"/>
    </row>
    <row r="3802" spans="5:5" x14ac:dyDescent="0.25">
      <c r="E3802" s="16"/>
    </row>
    <row r="3803" spans="5:5" x14ac:dyDescent="0.25">
      <c r="E3803" s="16"/>
    </row>
    <row r="3804" spans="5:5" x14ac:dyDescent="0.25">
      <c r="E3804" s="16"/>
    </row>
    <row r="3805" spans="5:5" x14ac:dyDescent="0.25">
      <c r="E3805" s="16"/>
    </row>
    <row r="3806" spans="5:5" x14ac:dyDescent="0.25">
      <c r="E3806" s="16"/>
    </row>
    <row r="3807" spans="5:5" x14ac:dyDescent="0.25">
      <c r="E3807" s="16"/>
    </row>
    <row r="3808" spans="5:5" x14ac:dyDescent="0.25">
      <c r="E3808" s="16"/>
    </row>
    <row r="3809" spans="5:5" x14ac:dyDescent="0.25">
      <c r="E3809" s="16"/>
    </row>
    <row r="3810" spans="5:5" x14ac:dyDescent="0.25">
      <c r="E3810" s="16"/>
    </row>
    <row r="3811" spans="5:5" x14ac:dyDescent="0.25">
      <c r="E3811" s="16"/>
    </row>
    <row r="3812" spans="5:5" x14ac:dyDescent="0.25">
      <c r="E3812" s="16"/>
    </row>
    <row r="3813" spans="5:5" x14ac:dyDescent="0.25">
      <c r="E3813" s="16"/>
    </row>
    <row r="3814" spans="5:5" x14ac:dyDescent="0.25">
      <c r="E3814" s="16"/>
    </row>
    <row r="3815" spans="5:5" x14ac:dyDescent="0.25">
      <c r="E3815" s="16"/>
    </row>
    <row r="3816" spans="5:5" x14ac:dyDescent="0.25">
      <c r="E3816" s="16"/>
    </row>
    <row r="3817" spans="5:5" x14ac:dyDescent="0.25">
      <c r="E3817" s="16"/>
    </row>
    <row r="3818" spans="5:5" x14ac:dyDescent="0.25">
      <c r="E3818" s="16"/>
    </row>
    <row r="3819" spans="5:5" x14ac:dyDescent="0.25">
      <c r="E3819" s="16"/>
    </row>
    <row r="3820" spans="5:5" x14ac:dyDescent="0.25">
      <c r="E3820" s="16"/>
    </row>
    <row r="3821" spans="5:5" x14ac:dyDescent="0.25">
      <c r="E3821" s="16"/>
    </row>
    <row r="3822" spans="5:5" x14ac:dyDescent="0.25">
      <c r="E3822" s="16"/>
    </row>
    <row r="3823" spans="5:5" x14ac:dyDescent="0.25">
      <c r="E3823" s="16"/>
    </row>
    <row r="3824" spans="5:5" x14ac:dyDescent="0.25">
      <c r="E3824" s="16"/>
    </row>
    <row r="3825" spans="5:5" x14ac:dyDescent="0.25">
      <c r="E3825" s="16"/>
    </row>
    <row r="3826" spans="5:5" x14ac:dyDescent="0.25">
      <c r="E3826" s="16"/>
    </row>
    <row r="3827" spans="5:5" x14ac:dyDescent="0.25">
      <c r="E3827" s="16"/>
    </row>
    <row r="3828" spans="5:5" x14ac:dyDescent="0.25">
      <c r="E3828" s="16"/>
    </row>
    <row r="3829" spans="5:5" x14ac:dyDescent="0.25">
      <c r="E3829" s="16"/>
    </row>
    <row r="3830" spans="5:5" x14ac:dyDescent="0.25">
      <c r="E3830" s="16"/>
    </row>
    <row r="3831" spans="5:5" x14ac:dyDescent="0.25">
      <c r="E3831" s="16"/>
    </row>
    <row r="3832" spans="5:5" x14ac:dyDescent="0.25">
      <c r="E3832" s="16"/>
    </row>
    <row r="3833" spans="5:5" x14ac:dyDescent="0.25">
      <c r="E3833" s="16"/>
    </row>
    <row r="3834" spans="5:5" x14ac:dyDescent="0.25">
      <c r="E3834" s="16"/>
    </row>
    <row r="3835" spans="5:5" x14ac:dyDescent="0.25">
      <c r="E3835" s="16"/>
    </row>
    <row r="3836" spans="5:5" x14ac:dyDescent="0.25">
      <c r="E3836" s="16"/>
    </row>
    <row r="3837" spans="5:5" x14ac:dyDescent="0.25">
      <c r="E3837" s="16"/>
    </row>
    <row r="3838" spans="5:5" x14ac:dyDescent="0.25">
      <c r="E3838" s="16"/>
    </row>
    <row r="3839" spans="5:5" x14ac:dyDescent="0.25">
      <c r="E3839" s="16"/>
    </row>
    <row r="3840" spans="5:5" x14ac:dyDescent="0.25">
      <c r="E3840" s="16"/>
    </row>
    <row r="3841" spans="5:5" x14ac:dyDescent="0.25">
      <c r="E3841" s="16"/>
    </row>
    <row r="3842" spans="5:5" x14ac:dyDescent="0.25">
      <c r="E3842" s="16"/>
    </row>
    <row r="3843" spans="5:5" x14ac:dyDescent="0.25">
      <c r="E3843" s="16"/>
    </row>
    <row r="3844" spans="5:5" x14ac:dyDescent="0.25">
      <c r="E3844" s="16"/>
    </row>
    <row r="3845" spans="5:5" x14ac:dyDescent="0.25">
      <c r="E3845" s="16"/>
    </row>
    <row r="3846" spans="5:5" x14ac:dyDescent="0.25">
      <c r="E3846" s="16"/>
    </row>
    <row r="3847" spans="5:5" x14ac:dyDescent="0.25">
      <c r="E3847" s="16"/>
    </row>
    <row r="3848" spans="5:5" x14ac:dyDescent="0.25">
      <c r="E3848" s="16"/>
    </row>
    <row r="3849" spans="5:5" x14ac:dyDescent="0.25">
      <c r="E3849" s="16"/>
    </row>
    <row r="3850" spans="5:5" x14ac:dyDescent="0.25">
      <c r="E3850" s="16"/>
    </row>
    <row r="3851" spans="5:5" x14ac:dyDescent="0.25">
      <c r="E3851" s="16"/>
    </row>
    <row r="3852" spans="5:5" x14ac:dyDescent="0.25">
      <c r="E3852" s="16"/>
    </row>
    <row r="3853" spans="5:5" x14ac:dyDescent="0.25">
      <c r="E3853" s="16"/>
    </row>
    <row r="3854" spans="5:5" x14ac:dyDescent="0.25">
      <c r="E3854" s="16"/>
    </row>
    <row r="3855" spans="5:5" x14ac:dyDescent="0.25">
      <c r="E3855" s="16"/>
    </row>
    <row r="3856" spans="5:5" x14ac:dyDescent="0.25">
      <c r="E3856" s="16"/>
    </row>
    <row r="3857" spans="5:5" x14ac:dyDescent="0.25">
      <c r="E3857" s="16"/>
    </row>
    <row r="3858" spans="5:5" x14ac:dyDescent="0.25">
      <c r="E3858" s="16"/>
    </row>
    <row r="3859" spans="5:5" x14ac:dyDescent="0.25">
      <c r="E3859" s="16"/>
    </row>
    <row r="3860" spans="5:5" x14ac:dyDescent="0.25">
      <c r="E3860" s="16"/>
    </row>
    <row r="3861" spans="5:5" x14ac:dyDescent="0.25">
      <c r="E3861" s="16"/>
    </row>
    <row r="3862" spans="5:5" x14ac:dyDescent="0.25">
      <c r="E3862" s="16"/>
    </row>
    <row r="3863" spans="5:5" x14ac:dyDescent="0.25">
      <c r="E3863" s="16"/>
    </row>
    <row r="3864" spans="5:5" x14ac:dyDescent="0.25">
      <c r="E3864" s="16"/>
    </row>
    <row r="3865" spans="5:5" x14ac:dyDescent="0.25">
      <c r="E3865" s="16"/>
    </row>
    <row r="3866" spans="5:5" x14ac:dyDescent="0.25">
      <c r="E3866" s="16"/>
    </row>
    <row r="3867" spans="5:5" x14ac:dyDescent="0.25">
      <c r="E3867" s="16"/>
    </row>
    <row r="3868" spans="5:5" x14ac:dyDescent="0.25">
      <c r="E3868" s="16"/>
    </row>
    <row r="3869" spans="5:5" x14ac:dyDescent="0.25">
      <c r="E3869" s="16"/>
    </row>
    <row r="3870" spans="5:5" x14ac:dyDescent="0.25">
      <c r="E3870" s="16"/>
    </row>
    <row r="3871" spans="5:5" x14ac:dyDescent="0.25">
      <c r="E3871" s="16"/>
    </row>
    <row r="3872" spans="5:5" x14ac:dyDescent="0.25">
      <c r="E3872" s="16"/>
    </row>
    <row r="3873" spans="5:5" x14ac:dyDescent="0.25">
      <c r="E3873" s="16"/>
    </row>
    <row r="3874" spans="5:5" x14ac:dyDescent="0.25">
      <c r="E3874" s="16"/>
    </row>
    <row r="3875" spans="5:5" x14ac:dyDescent="0.25">
      <c r="E3875" s="16"/>
    </row>
    <row r="3876" spans="5:5" x14ac:dyDescent="0.25">
      <c r="E3876" s="16"/>
    </row>
    <row r="3877" spans="5:5" x14ac:dyDescent="0.25">
      <c r="E3877" s="16"/>
    </row>
    <row r="3878" spans="5:5" x14ac:dyDescent="0.25">
      <c r="E3878" s="16"/>
    </row>
    <row r="3879" spans="5:5" x14ac:dyDescent="0.25">
      <c r="E3879" s="16"/>
    </row>
    <row r="3880" spans="5:5" x14ac:dyDescent="0.25">
      <c r="E3880" s="16"/>
    </row>
    <row r="3881" spans="5:5" x14ac:dyDescent="0.25">
      <c r="E3881" s="16"/>
    </row>
    <row r="3882" spans="5:5" x14ac:dyDescent="0.25">
      <c r="E3882" s="16"/>
    </row>
    <row r="3883" spans="5:5" x14ac:dyDescent="0.25">
      <c r="E3883" s="16"/>
    </row>
    <row r="3884" spans="5:5" x14ac:dyDescent="0.25">
      <c r="E3884" s="16"/>
    </row>
    <row r="3885" spans="5:5" x14ac:dyDescent="0.25">
      <c r="E3885" s="16"/>
    </row>
    <row r="3886" spans="5:5" x14ac:dyDescent="0.25">
      <c r="E3886" s="16"/>
    </row>
    <row r="3887" spans="5:5" x14ac:dyDescent="0.25">
      <c r="E3887" s="16"/>
    </row>
    <row r="3888" spans="5:5" x14ac:dyDescent="0.25">
      <c r="E3888" s="16"/>
    </row>
    <row r="3889" spans="5:5" x14ac:dyDescent="0.25">
      <c r="E3889" s="16"/>
    </row>
    <row r="3890" spans="5:5" x14ac:dyDescent="0.25">
      <c r="E3890" s="16"/>
    </row>
    <row r="3891" spans="5:5" x14ac:dyDescent="0.25">
      <c r="E3891" s="16"/>
    </row>
    <row r="3892" spans="5:5" x14ac:dyDescent="0.25">
      <c r="E3892" s="16"/>
    </row>
    <row r="3893" spans="5:5" x14ac:dyDescent="0.25">
      <c r="E3893" s="16"/>
    </row>
    <row r="3894" spans="5:5" x14ac:dyDescent="0.25">
      <c r="E3894" s="16"/>
    </row>
    <row r="3895" spans="5:5" x14ac:dyDescent="0.25">
      <c r="E3895" s="16"/>
    </row>
    <row r="3896" spans="5:5" x14ac:dyDescent="0.25">
      <c r="E3896" s="16"/>
    </row>
    <row r="3897" spans="5:5" x14ac:dyDescent="0.25">
      <c r="E3897" s="16"/>
    </row>
    <row r="3898" spans="5:5" x14ac:dyDescent="0.25">
      <c r="E3898" s="16"/>
    </row>
    <row r="3899" spans="5:5" x14ac:dyDescent="0.25">
      <c r="E3899" s="16"/>
    </row>
    <row r="3900" spans="5:5" x14ac:dyDescent="0.25">
      <c r="E3900" s="16"/>
    </row>
    <row r="3901" spans="5:5" x14ac:dyDescent="0.25">
      <c r="E3901" s="16"/>
    </row>
    <row r="3902" spans="5:5" x14ac:dyDescent="0.25">
      <c r="E3902" s="16"/>
    </row>
    <row r="3903" spans="5:5" x14ac:dyDescent="0.25">
      <c r="E3903" s="16"/>
    </row>
    <row r="3904" spans="5:5" x14ac:dyDescent="0.25">
      <c r="E3904" s="16"/>
    </row>
    <row r="3905" spans="5:5" x14ac:dyDescent="0.25">
      <c r="E3905" s="16"/>
    </row>
    <row r="3906" spans="5:5" x14ac:dyDescent="0.25">
      <c r="E3906" s="16"/>
    </row>
    <row r="3907" spans="5:5" x14ac:dyDescent="0.25">
      <c r="E3907" s="16"/>
    </row>
    <row r="3908" spans="5:5" x14ac:dyDescent="0.25">
      <c r="E3908" s="16"/>
    </row>
    <row r="3909" spans="5:5" x14ac:dyDescent="0.25">
      <c r="E3909" s="16"/>
    </row>
    <row r="3910" spans="5:5" x14ac:dyDescent="0.25">
      <c r="E3910" s="16"/>
    </row>
    <row r="3911" spans="5:5" x14ac:dyDescent="0.25">
      <c r="E3911" s="16"/>
    </row>
    <row r="3912" spans="5:5" x14ac:dyDescent="0.25">
      <c r="E3912" s="16"/>
    </row>
    <row r="3913" spans="5:5" x14ac:dyDescent="0.25">
      <c r="E3913" s="16"/>
    </row>
    <row r="3914" spans="5:5" x14ac:dyDescent="0.25">
      <c r="E3914" s="16"/>
    </row>
    <row r="3915" spans="5:5" x14ac:dyDescent="0.25">
      <c r="E3915" s="16"/>
    </row>
    <row r="3916" spans="5:5" x14ac:dyDescent="0.25">
      <c r="E3916" s="16"/>
    </row>
    <row r="3917" spans="5:5" x14ac:dyDescent="0.25">
      <c r="E3917" s="16"/>
    </row>
    <row r="3918" spans="5:5" x14ac:dyDescent="0.25">
      <c r="E3918" s="16"/>
    </row>
    <row r="3919" spans="5:5" x14ac:dyDescent="0.25">
      <c r="E3919" s="16"/>
    </row>
    <row r="3920" spans="5:5" x14ac:dyDescent="0.25">
      <c r="E3920" s="16"/>
    </row>
    <row r="3921" spans="5:5" x14ac:dyDescent="0.25">
      <c r="E3921" s="16"/>
    </row>
    <row r="3922" spans="5:5" x14ac:dyDescent="0.25">
      <c r="E3922" s="16"/>
    </row>
    <row r="3923" spans="5:5" x14ac:dyDescent="0.25">
      <c r="E3923" s="16"/>
    </row>
    <row r="3924" spans="5:5" x14ac:dyDescent="0.25">
      <c r="E3924" s="16"/>
    </row>
    <row r="3925" spans="5:5" x14ac:dyDescent="0.25">
      <c r="E3925" s="16"/>
    </row>
    <row r="3926" spans="5:5" x14ac:dyDescent="0.25">
      <c r="E3926" s="16"/>
    </row>
    <row r="3927" spans="5:5" x14ac:dyDescent="0.25">
      <c r="E3927" s="16"/>
    </row>
    <row r="3928" spans="5:5" x14ac:dyDescent="0.25">
      <c r="E3928" s="16"/>
    </row>
    <row r="3929" spans="5:5" x14ac:dyDescent="0.25">
      <c r="E3929" s="16"/>
    </row>
    <row r="3930" spans="5:5" x14ac:dyDescent="0.25">
      <c r="E3930" s="16"/>
    </row>
    <row r="3931" spans="5:5" x14ac:dyDescent="0.25">
      <c r="E3931" s="16"/>
    </row>
    <row r="3932" spans="5:5" x14ac:dyDescent="0.25">
      <c r="E3932" s="16"/>
    </row>
    <row r="3933" spans="5:5" x14ac:dyDescent="0.25">
      <c r="E3933" s="16"/>
    </row>
    <row r="3934" spans="5:5" x14ac:dyDescent="0.25">
      <c r="E3934" s="16"/>
    </row>
    <row r="3935" spans="5:5" x14ac:dyDescent="0.25">
      <c r="E3935" s="16"/>
    </row>
    <row r="3936" spans="5:5" x14ac:dyDescent="0.25">
      <c r="E3936" s="16"/>
    </row>
    <row r="3937" spans="5:5" x14ac:dyDescent="0.25">
      <c r="E3937" s="16"/>
    </row>
    <row r="3938" spans="5:5" x14ac:dyDescent="0.25">
      <c r="E3938" s="16"/>
    </row>
    <row r="3939" spans="5:5" x14ac:dyDescent="0.25">
      <c r="E3939" s="16"/>
    </row>
    <row r="3940" spans="5:5" x14ac:dyDescent="0.25">
      <c r="E3940" s="16"/>
    </row>
    <row r="3941" spans="5:5" x14ac:dyDescent="0.25">
      <c r="E3941" s="16"/>
    </row>
    <row r="3942" spans="5:5" x14ac:dyDescent="0.25">
      <c r="E3942" s="16"/>
    </row>
    <row r="3943" spans="5:5" x14ac:dyDescent="0.25">
      <c r="E3943" s="16"/>
    </row>
    <row r="3944" spans="5:5" x14ac:dyDescent="0.25">
      <c r="E3944" s="16"/>
    </row>
    <row r="3945" spans="5:5" x14ac:dyDescent="0.25">
      <c r="E3945" s="16"/>
    </row>
    <row r="3946" spans="5:5" x14ac:dyDescent="0.25">
      <c r="E3946" s="16"/>
    </row>
    <row r="3947" spans="5:5" x14ac:dyDescent="0.25">
      <c r="E3947" s="16"/>
    </row>
    <row r="3948" spans="5:5" x14ac:dyDescent="0.25">
      <c r="E3948" s="16"/>
    </row>
    <row r="3949" spans="5:5" x14ac:dyDescent="0.25">
      <c r="E3949" s="16"/>
    </row>
    <row r="3950" spans="5:5" x14ac:dyDescent="0.25">
      <c r="E3950" s="16"/>
    </row>
    <row r="3951" spans="5:5" x14ac:dyDescent="0.25">
      <c r="E3951" s="16"/>
    </row>
    <row r="3952" spans="5:5" x14ac:dyDescent="0.25">
      <c r="E3952" s="16"/>
    </row>
    <row r="3953" spans="5:5" x14ac:dyDescent="0.25">
      <c r="E3953" s="16"/>
    </row>
    <row r="3954" spans="5:5" x14ac:dyDescent="0.25">
      <c r="E3954" s="16"/>
    </row>
    <row r="3955" spans="5:5" x14ac:dyDescent="0.25">
      <c r="E3955" s="16"/>
    </row>
    <row r="3956" spans="5:5" x14ac:dyDescent="0.25">
      <c r="E3956" s="16"/>
    </row>
    <row r="3957" spans="5:5" x14ac:dyDescent="0.25">
      <c r="E3957" s="16"/>
    </row>
    <row r="3958" spans="5:5" x14ac:dyDescent="0.25">
      <c r="E3958" s="16"/>
    </row>
    <row r="3959" spans="5:5" x14ac:dyDescent="0.25">
      <c r="E3959" s="16"/>
    </row>
    <row r="3960" spans="5:5" x14ac:dyDescent="0.25">
      <c r="E3960" s="16"/>
    </row>
    <row r="3961" spans="5:5" x14ac:dyDescent="0.25">
      <c r="E3961" s="16"/>
    </row>
    <row r="3962" spans="5:5" x14ac:dyDescent="0.25">
      <c r="E3962" s="16"/>
    </row>
    <row r="3963" spans="5:5" x14ac:dyDescent="0.25">
      <c r="E3963" s="16"/>
    </row>
    <row r="3964" spans="5:5" x14ac:dyDescent="0.25">
      <c r="E3964" s="16"/>
    </row>
    <row r="3965" spans="5:5" x14ac:dyDescent="0.25">
      <c r="E3965" s="16"/>
    </row>
    <row r="3966" spans="5:5" x14ac:dyDescent="0.25">
      <c r="E3966" s="16"/>
    </row>
    <row r="3967" spans="5:5" x14ac:dyDescent="0.25">
      <c r="E3967" s="16"/>
    </row>
    <row r="3968" spans="5:5" x14ac:dyDescent="0.25">
      <c r="E3968" s="16"/>
    </row>
    <row r="3969" spans="5:5" x14ac:dyDescent="0.25">
      <c r="E3969" s="16"/>
    </row>
    <row r="3970" spans="5:5" x14ac:dyDescent="0.25">
      <c r="E3970" s="16"/>
    </row>
    <row r="3971" spans="5:5" x14ac:dyDescent="0.25">
      <c r="E3971" s="16"/>
    </row>
    <row r="3972" spans="5:5" x14ac:dyDescent="0.25">
      <c r="E3972" s="16"/>
    </row>
    <row r="3973" spans="5:5" x14ac:dyDescent="0.25">
      <c r="E3973" s="16"/>
    </row>
    <row r="3974" spans="5:5" x14ac:dyDescent="0.25">
      <c r="E3974" s="16"/>
    </row>
    <row r="3975" spans="5:5" x14ac:dyDescent="0.25">
      <c r="E3975" s="16"/>
    </row>
    <row r="3976" spans="5:5" x14ac:dyDescent="0.25">
      <c r="E3976" s="16"/>
    </row>
    <row r="3977" spans="5:5" x14ac:dyDescent="0.25">
      <c r="E3977" s="16"/>
    </row>
    <row r="3978" spans="5:5" x14ac:dyDescent="0.25">
      <c r="E3978" s="16"/>
    </row>
    <row r="3979" spans="5:5" x14ac:dyDescent="0.25">
      <c r="E3979" s="16"/>
    </row>
    <row r="3980" spans="5:5" x14ac:dyDescent="0.25">
      <c r="E3980" s="16"/>
    </row>
    <row r="3981" spans="5:5" x14ac:dyDescent="0.25">
      <c r="E3981" s="16"/>
    </row>
    <row r="3982" spans="5:5" x14ac:dyDescent="0.25">
      <c r="E3982" s="16"/>
    </row>
    <row r="3983" spans="5:5" x14ac:dyDescent="0.25">
      <c r="E3983" s="16"/>
    </row>
    <row r="3984" spans="5:5" x14ac:dyDescent="0.25">
      <c r="E3984" s="16"/>
    </row>
    <row r="3985" spans="5:5" x14ac:dyDescent="0.25">
      <c r="E3985" s="16"/>
    </row>
    <row r="3986" spans="5:5" x14ac:dyDescent="0.25">
      <c r="E3986" s="16"/>
    </row>
    <row r="3987" spans="5:5" x14ac:dyDescent="0.25">
      <c r="E3987" s="16"/>
    </row>
    <row r="3988" spans="5:5" x14ac:dyDescent="0.25">
      <c r="E3988" s="16"/>
    </row>
    <row r="3989" spans="5:5" x14ac:dyDescent="0.25">
      <c r="E3989" s="16"/>
    </row>
    <row r="3990" spans="5:5" x14ac:dyDescent="0.25">
      <c r="E3990" s="16"/>
    </row>
    <row r="3991" spans="5:5" x14ac:dyDescent="0.25">
      <c r="E3991" s="16"/>
    </row>
    <row r="3992" spans="5:5" x14ac:dyDescent="0.25">
      <c r="E3992" s="16"/>
    </row>
    <row r="3993" spans="5:5" x14ac:dyDescent="0.25">
      <c r="E3993" s="16"/>
    </row>
    <row r="3994" spans="5:5" x14ac:dyDescent="0.25">
      <c r="E3994" s="16"/>
    </row>
    <row r="3995" spans="5:5" x14ac:dyDescent="0.25">
      <c r="E3995" s="16"/>
    </row>
    <row r="3996" spans="5:5" x14ac:dyDescent="0.25">
      <c r="E3996" s="16"/>
    </row>
    <row r="3997" spans="5:5" x14ac:dyDescent="0.25">
      <c r="E3997" s="16"/>
    </row>
    <row r="3998" spans="5:5" x14ac:dyDescent="0.25">
      <c r="E3998" s="16"/>
    </row>
    <row r="3999" spans="5:5" x14ac:dyDescent="0.25">
      <c r="E3999" s="16"/>
    </row>
    <row r="4000" spans="5:5" x14ac:dyDescent="0.25">
      <c r="E4000" s="16"/>
    </row>
    <row r="4001" spans="5:5" x14ac:dyDescent="0.25">
      <c r="E4001" s="16"/>
    </row>
    <row r="4002" spans="5:5" x14ac:dyDescent="0.25">
      <c r="E4002" s="16"/>
    </row>
    <row r="4003" spans="5:5" x14ac:dyDescent="0.25">
      <c r="E4003" s="16"/>
    </row>
    <row r="4004" spans="5:5" x14ac:dyDescent="0.25">
      <c r="E4004" s="16"/>
    </row>
    <row r="4005" spans="5:5" x14ac:dyDescent="0.25">
      <c r="E4005" s="16"/>
    </row>
    <row r="4006" spans="5:5" x14ac:dyDescent="0.25">
      <c r="E4006" s="16"/>
    </row>
    <row r="4007" spans="5:5" x14ac:dyDescent="0.25">
      <c r="E4007" s="16"/>
    </row>
    <row r="4008" spans="5:5" x14ac:dyDescent="0.25">
      <c r="E4008" s="16"/>
    </row>
    <row r="4009" spans="5:5" x14ac:dyDescent="0.25">
      <c r="E4009" s="16"/>
    </row>
    <row r="4010" spans="5:5" x14ac:dyDescent="0.25">
      <c r="E4010" s="16"/>
    </row>
    <row r="4011" spans="5:5" x14ac:dyDescent="0.25">
      <c r="E4011" s="16"/>
    </row>
    <row r="4012" spans="5:5" x14ac:dyDescent="0.25">
      <c r="E4012" s="16"/>
    </row>
    <row r="4013" spans="5:5" x14ac:dyDescent="0.25">
      <c r="E4013" s="16"/>
    </row>
    <row r="4014" spans="5:5" x14ac:dyDescent="0.25">
      <c r="E4014" s="16"/>
    </row>
    <row r="4015" spans="5:5" x14ac:dyDescent="0.25">
      <c r="E4015" s="16"/>
    </row>
    <row r="4016" spans="5:5" x14ac:dyDescent="0.25">
      <c r="E4016" s="16"/>
    </row>
    <row r="4017" spans="5:5" x14ac:dyDescent="0.25">
      <c r="E4017" s="16"/>
    </row>
    <row r="4018" spans="5:5" x14ac:dyDescent="0.25">
      <c r="E4018" s="16"/>
    </row>
    <row r="4019" spans="5:5" x14ac:dyDescent="0.25">
      <c r="E4019" s="16"/>
    </row>
    <row r="4020" spans="5:5" x14ac:dyDescent="0.25">
      <c r="E4020" s="16"/>
    </row>
    <row r="4021" spans="5:5" x14ac:dyDescent="0.25">
      <c r="E4021" s="16"/>
    </row>
    <row r="4022" spans="5:5" x14ac:dyDescent="0.25">
      <c r="E4022" s="16"/>
    </row>
    <row r="4023" spans="5:5" x14ac:dyDescent="0.25">
      <c r="E4023" s="16"/>
    </row>
    <row r="4024" spans="5:5" x14ac:dyDescent="0.25">
      <c r="E4024" s="16"/>
    </row>
    <row r="4025" spans="5:5" x14ac:dyDescent="0.25">
      <c r="E4025" s="16"/>
    </row>
    <row r="4026" spans="5:5" x14ac:dyDescent="0.25">
      <c r="E4026" s="16"/>
    </row>
    <row r="4027" spans="5:5" x14ac:dyDescent="0.25">
      <c r="E4027" s="16"/>
    </row>
    <row r="4028" spans="5:5" x14ac:dyDescent="0.25">
      <c r="E4028" s="16"/>
    </row>
    <row r="4029" spans="5:5" x14ac:dyDescent="0.25">
      <c r="E4029" s="16"/>
    </row>
    <row r="4030" spans="5:5" x14ac:dyDescent="0.25">
      <c r="E4030" s="16"/>
    </row>
    <row r="4031" spans="5:5" x14ac:dyDescent="0.25">
      <c r="E4031" s="16"/>
    </row>
    <row r="4032" spans="5:5" x14ac:dyDescent="0.25">
      <c r="E4032" s="16"/>
    </row>
    <row r="4033" spans="5:5" x14ac:dyDescent="0.25">
      <c r="E4033" s="16"/>
    </row>
    <row r="4034" spans="5:5" x14ac:dyDescent="0.25">
      <c r="E4034" s="16"/>
    </row>
    <row r="4035" spans="5:5" x14ac:dyDescent="0.25">
      <c r="E4035" s="16"/>
    </row>
    <row r="4036" spans="5:5" x14ac:dyDescent="0.25">
      <c r="E4036" s="16"/>
    </row>
    <row r="4037" spans="5:5" x14ac:dyDescent="0.25">
      <c r="E4037" s="16"/>
    </row>
    <row r="4038" spans="5:5" x14ac:dyDescent="0.25">
      <c r="E4038" s="16"/>
    </row>
    <row r="4039" spans="5:5" x14ac:dyDescent="0.25">
      <c r="E4039" s="16"/>
    </row>
    <row r="4040" spans="5:5" x14ac:dyDescent="0.25">
      <c r="E4040" s="16"/>
    </row>
    <row r="4041" spans="5:5" x14ac:dyDescent="0.25">
      <c r="E4041" s="16"/>
    </row>
    <row r="4042" spans="5:5" x14ac:dyDescent="0.25">
      <c r="E4042" s="16"/>
    </row>
    <row r="4043" spans="5:5" x14ac:dyDescent="0.25">
      <c r="E4043" s="16"/>
    </row>
    <row r="4044" spans="5:5" x14ac:dyDescent="0.25">
      <c r="E4044" s="16"/>
    </row>
    <row r="4045" spans="5:5" x14ac:dyDescent="0.25">
      <c r="E4045" s="16"/>
    </row>
    <row r="4046" spans="5:5" x14ac:dyDescent="0.25">
      <c r="E4046" s="16"/>
    </row>
    <row r="4047" spans="5:5" x14ac:dyDescent="0.25">
      <c r="E4047" s="16"/>
    </row>
    <row r="4048" spans="5:5" x14ac:dyDescent="0.25">
      <c r="E4048" s="16"/>
    </row>
    <row r="4049" spans="5:5" x14ac:dyDescent="0.25">
      <c r="E4049" s="16"/>
    </row>
    <row r="4050" spans="5:5" x14ac:dyDescent="0.25">
      <c r="E4050" s="16"/>
    </row>
    <row r="4051" spans="5:5" x14ac:dyDescent="0.25">
      <c r="E4051" s="16"/>
    </row>
    <row r="4052" spans="5:5" x14ac:dyDescent="0.25">
      <c r="E4052" s="16"/>
    </row>
    <row r="4053" spans="5:5" x14ac:dyDescent="0.25">
      <c r="E4053" s="16"/>
    </row>
    <row r="4054" spans="5:5" x14ac:dyDescent="0.25">
      <c r="E4054" s="16"/>
    </row>
    <row r="4055" spans="5:5" x14ac:dyDescent="0.25">
      <c r="E4055" s="16"/>
    </row>
    <row r="4056" spans="5:5" x14ac:dyDescent="0.25">
      <c r="E4056" s="16"/>
    </row>
    <row r="4057" spans="5:5" x14ac:dyDescent="0.25">
      <c r="E4057" s="16"/>
    </row>
    <row r="4058" spans="5:5" x14ac:dyDescent="0.25">
      <c r="E4058" s="16"/>
    </row>
    <row r="4059" spans="5:5" x14ac:dyDescent="0.25">
      <c r="E4059" s="16"/>
    </row>
    <row r="4060" spans="5:5" x14ac:dyDescent="0.25">
      <c r="E4060" s="16"/>
    </row>
    <row r="4061" spans="5:5" x14ac:dyDescent="0.25">
      <c r="E4061" s="16"/>
    </row>
    <row r="4062" spans="5:5" x14ac:dyDescent="0.25">
      <c r="E4062" s="16"/>
    </row>
    <row r="4063" spans="5:5" x14ac:dyDescent="0.25">
      <c r="E4063" s="16"/>
    </row>
    <row r="4064" spans="5:5" x14ac:dyDescent="0.25">
      <c r="E4064" s="16"/>
    </row>
    <row r="4065" spans="5:5" x14ac:dyDescent="0.25">
      <c r="E4065" s="16"/>
    </row>
    <row r="4066" spans="5:5" x14ac:dyDescent="0.25">
      <c r="E4066" s="16"/>
    </row>
    <row r="4067" spans="5:5" x14ac:dyDescent="0.25">
      <c r="E4067" s="16"/>
    </row>
    <row r="4068" spans="5:5" x14ac:dyDescent="0.25">
      <c r="E4068" s="16"/>
    </row>
    <row r="4069" spans="5:5" x14ac:dyDescent="0.25">
      <c r="E4069" s="16"/>
    </row>
    <row r="4070" spans="5:5" x14ac:dyDescent="0.25">
      <c r="E4070" s="16"/>
    </row>
    <row r="4071" spans="5:5" x14ac:dyDescent="0.25">
      <c r="E4071" s="16"/>
    </row>
    <row r="4072" spans="5:5" x14ac:dyDescent="0.25">
      <c r="E4072" s="16"/>
    </row>
    <row r="4073" spans="5:5" x14ac:dyDescent="0.25">
      <c r="E4073" s="16"/>
    </row>
    <row r="4074" spans="5:5" x14ac:dyDescent="0.25">
      <c r="E4074" s="16"/>
    </row>
    <row r="4075" spans="5:5" x14ac:dyDescent="0.25">
      <c r="E4075" s="16"/>
    </row>
    <row r="4076" spans="5:5" x14ac:dyDescent="0.25">
      <c r="E4076" s="16"/>
    </row>
    <row r="4077" spans="5:5" x14ac:dyDescent="0.25">
      <c r="E4077" s="16"/>
    </row>
    <row r="4078" spans="5:5" x14ac:dyDescent="0.25">
      <c r="E4078" s="16"/>
    </row>
    <row r="4079" spans="5:5" x14ac:dyDescent="0.25">
      <c r="E4079" s="16"/>
    </row>
    <row r="4080" spans="5:5" x14ac:dyDescent="0.25">
      <c r="E4080" s="16"/>
    </row>
    <row r="4081" spans="5:5" x14ac:dyDescent="0.25">
      <c r="E4081" s="16"/>
    </row>
    <row r="4082" spans="5:5" x14ac:dyDescent="0.25">
      <c r="E4082" s="16"/>
    </row>
    <row r="4083" spans="5:5" x14ac:dyDescent="0.25">
      <c r="E4083" s="16"/>
    </row>
    <row r="4084" spans="5:5" x14ac:dyDescent="0.25">
      <c r="E4084" s="16"/>
    </row>
    <row r="4085" spans="5:5" x14ac:dyDescent="0.25">
      <c r="E4085" s="16"/>
    </row>
    <row r="4086" spans="5:5" x14ac:dyDescent="0.25">
      <c r="E4086" s="16"/>
    </row>
    <row r="4087" spans="5:5" x14ac:dyDescent="0.25">
      <c r="E4087" s="16"/>
    </row>
    <row r="4088" spans="5:5" x14ac:dyDescent="0.25">
      <c r="E4088" s="16"/>
    </row>
    <row r="4089" spans="5:5" x14ac:dyDescent="0.25">
      <c r="E4089" s="16"/>
    </row>
    <row r="4090" spans="5:5" x14ac:dyDescent="0.25">
      <c r="E4090" s="16"/>
    </row>
    <row r="4091" spans="5:5" x14ac:dyDescent="0.25">
      <c r="E4091" s="16"/>
    </row>
    <row r="4092" spans="5:5" x14ac:dyDescent="0.25">
      <c r="E4092" s="16"/>
    </row>
    <row r="4093" spans="5:5" x14ac:dyDescent="0.25">
      <c r="E4093" s="16"/>
    </row>
    <row r="4094" spans="5:5" x14ac:dyDescent="0.25">
      <c r="E4094" s="16"/>
    </row>
    <row r="4095" spans="5:5" x14ac:dyDescent="0.25">
      <c r="E4095" s="16"/>
    </row>
    <row r="4096" spans="5:5" x14ac:dyDescent="0.25">
      <c r="E4096" s="16"/>
    </row>
    <row r="4097" spans="5:5" x14ac:dyDescent="0.25">
      <c r="E4097" s="16"/>
    </row>
    <row r="4098" spans="5:5" x14ac:dyDescent="0.25">
      <c r="E4098" s="16"/>
    </row>
    <row r="4099" spans="5:5" x14ac:dyDescent="0.25">
      <c r="E4099" s="16"/>
    </row>
    <row r="4100" spans="5:5" x14ac:dyDescent="0.25">
      <c r="E4100" s="16"/>
    </row>
    <row r="4101" spans="5:5" x14ac:dyDescent="0.25">
      <c r="E4101" s="16"/>
    </row>
    <row r="4102" spans="5:5" x14ac:dyDescent="0.25">
      <c r="E4102" s="16"/>
    </row>
    <row r="4103" spans="5:5" x14ac:dyDescent="0.25">
      <c r="E4103" s="16"/>
    </row>
    <row r="4104" spans="5:5" x14ac:dyDescent="0.25">
      <c r="E4104" s="16"/>
    </row>
    <row r="4105" spans="5:5" x14ac:dyDescent="0.25">
      <c r="E4105" s="16"/>
    </row>
    <row r="4106" spans="5:5" x14ac:dyDescent="0.25">
      <c r="E4106" s="16"/>
    </row>
    <row r="4107" spans="5:5" x14ac:dyDescent="0.25">
      <c r="E4107" s="16"/>
    </row>
    <row r="4108" spans="5:5" x14ac:dyDescent="0.25">
      <c r="E4108" s="16"/>
    </row>
    <row r="4109" spans="5:5" x14ac:dyDescent="0.25">
      <c r="E4109" s="16"/>
    </row>
    <row r="4110" spans="5:5" x14ac:dyDescent="0.25">
      <c r="E4110" s="16"/>
    </row>
    <row r="4111" spans="5:5" x14ac:dyDescent="0.25">
      <c r="E4111" s="16"/>
    </row>
    <row r="4112" spans="5:5" x14ac:dyDescent="0.25">
      <c r="E4112" s="16"/>
    </row>
    <row r="4113" spans="5:5" x14ac:dyDescent="0.25">
      <c r="E4113" s="16"/>
    </row>
    <row r="4114" spans="5:5" x14ac:dyDescent="0.25">
      <c r="E4114" s="16"/>
    </row>
    <row r="4115" spans="5:5" x14ac:dyDescent="0.25">
      <c r="E4115" s="16"/>
    </row>
    <row r="4116" spans="5:5" x14ac:dyDescent="0.25">
      <c r="E4116" s="16"/>
    </row>
    <row r="4117" spans="5:5" x14ac:dyDescent="0.25">
      <c r="E4117" s="16"/>
    </row>
    <row r="4118" spans="5:5" x14ac:dyDescent="0.25">
      <c r="E4118" s="16"/>
    </row>
    <row r="4119" spans="5:5" x14ac:dyDescent="0.25">
      <c r="E4119" s="16"/>
    </row>
    <row r="4120" spans="5:5" x14ac:dyDescent="0.25">
      <c r="E4120" s="16"/>
    </row>
    <row r="4121" spans="5:5" x14ac:dyDescent="0.25">
      <c r="E4121" s="16"/>
    </row>
    <row r="4122" spans="5:5" x14ac:dyDescent="0.25">
      <c r="E4122" s="16"/>
    </row>
    <row r="4123" spans="5:5" x14ac:dyDescent="0.25">
      <c r="E4123" s="16"/>
    </row>
    <row r="4124" spans="5:5" x14ac:dyDescent="0.25">
      <c r="E4124" s="16"/>
    </row>
    <row r="4125" spans="5:5" x14ac:dyDescent="0.25">
      <c r="E4125" s="16"/>
    </row>
    <row r="4126" spans="5:5" x14ac:dyDescent="0.25">
      <c r="E4126" s="16"/>
    </row>
    <row r="4127" spans="5:5" x14ac:dyDescent="0.25">
      <c r="E4127" s="16"/>
    </row>
    <row r="4128" spans="5:5" x14ac:dyDescent="0.25">
      <c r="E4128" s="16"/>
    </row>
    <row r="4129" spans="5:5" x14ac:dyDescent="0.25">
      <c r="E4129" s="16"/>
    </row>
    <row r="4130" spans="5:5" x14ac:dyDescent="0.25">
      <c r="E4130" s="16"/>
    </row>
    <row r="4131" spans="5:5" x14ac:dyDescent="0.25">
      <c r="E4131" s="16"/>
    </row>
    <row r="4132" spans="5:5" x14ac:dyDescent="0.25">
      <c r="E4132" s="16"/>
    </row>
    <row r="4133" spans="5:5" x14ac:dyDescent="0.25">
      <c r="E4133" s="16"/>
    </row>
    <row r="4134" spans="5:5" x14ac:dyDescent="0.25">
      <c r="E4134" s="16"/>
    </row>
    <row r="4135" spans="5:5" x14ac:dyDescent="0.25">
      <c r="E4135" s="16"/>
    </row>
    <row r="4136" spans="5:5" x14ac:dyDescent="0.25">
      <c r="E4136" s="16"/>
    </row>
    <row r="4137" spans="5:5" x14ac:dyDescent="0.25">
      <c r="E4137" s="16"/>
    </row>
    <row r="4138" spans="5:5" x14ac:dyDescent="0.25">
      <c r="E4138" s="16"/>
    </row>
    <row r="4139" spans="5:5" x14ac:dyDescent="0.25">
      <c r="E4139" s="16"/>
    </row>
    <row r="4140" spans="5:5" x14ac:dyDescent="0.25">
      <c r="E4140" s="16"/>
    </row>
    <row r="4141" spans="5:5" x14ac:dyDescent="0.25">
      <c r="E4141" s="16"/>
    </row>
    <row r="4142" spans="5:5" x14ac:dyDescent="0.25">
      <c r="E4142" s="16"/>
    </row>
    <row r="4143" spans="5:5" x14ac:dyDescent="0.25">
      <c r="E4143" s="16"/>
    </row>
    <row r="4144" spans="5:5" x14ac:dyDescent="0.25">
      <c r="E4144" s="16"/>
    </row>
    <row r="4145" spans="5:5" x14ac:dyDescent="0.25">
      <c r="E4145" s="16"/>
    </row>
    <row r="4146" spans="5:5" x14ac:dyDescent="0.25">
      <c r="E4146" s="16"/>
    </row>
    <row r="4147" spans="5:5" x14ac:dyDescent="0.25">
      <c r="E4147" s="16"/>
    </row>
    <row r="4148" spans="5:5" x14ac:dyDescent="0.25">
      <c r="E4148" s="16"/>
    </row>
    <row r="4149" spans="5:5" x14ac:dyDescent="0.25">
      <c r="E4149" s="16"/>
    </row>
    <row r="4150" spans="5:5" x14ac:dyDescent="0.25">
      <c r="E4150" s="16"/>
    </row>
    <row r="4151" spans="5:5" x14ac:dyDescent="0.25">
      <c r="E4151" s="16"/>
    </row>
    <row r="4152" spans="5:5" x14ac:dyDescent="0.25">
      <c r="E4152" s="16"/>
    </row>
    <row r="4153" spans="5:5" x14ac:dyDescent="0.25">
      <c r="E4153" s="16"/>
    </row>
    <row r="4154" spans="5:5" x14ac:dyDescent="0.25">
      <c r="E4154" s="16"/>
    </row>
    <row r="4155" spans="5:5" x14ac:dyDescent="0.25">
      <c r="E4155" s="16"/>
    </row>
    <row r="4156" spans="5:5" x14ac:dyDescent="0.25">
      <c r="E4156" s="16"/>
    </row>
    <row r="4157" spans="5:5" x14ac:dyDescent="0.25">
      <c r="E4157" s="16"/>
    </row>
    <row r="4158" spans="5:5" x14ac:dyDescent="0.25">
      <c r="E4158" s="16"/>
    </row>
    <row r="4159" spans="5:5" x14ac:dyDescent="0.25">
      <c r="E4159" s="16"/>
    </row>
    <row r="4160" spans="5:5" x14ac:dyDescent="0.25">
      <c r="E4160" s="16"/>
    </row>
    <row r="4161" spans="5:5" x14ac:dyDescent="0.25">
      <c r="E4161" s="16"/>
    </row>
    <row r="4162" spans="5:5" x14ac:dyDescent="0.25">
      <c r="E4162" s="16"/>
    </row>
    <row r="4163" spans="5:5" x14ac:dyDescent="0.25">
      <c r="E4163" s="16"/>
    </row>
    <row r="4164" spans="5:5" x14ac:dyDescent="0.25">
      <c r="E4164" s="16"/>
    </row>
    <row r="4165" spans="5:5" x14ac:dyDescent="0.25">
      <c r="E4165" s="16"/>
    </row>
    <row r="4166" spans="5:5" x14ac:dyDescent="0.25">
      <c r="E4166" s="16"/>
    </row>
    <row r="4167" spans="5:5" x14ac:dyDescent="0.25">
      <c r="E4167" s="16"/>
    </row>
    <row r="4168" spans="5:5" x14ac:dyDescent="0.25">
      <c r="E4168" s="16"/>
    </row>
    <row r="4169" spans="5:5" x14ac:dyDescent="0.25">
      <c r="E4169" s="16"/>
    </row>
    <row r="4170" spans="5:5" x14ac:dyDescent="0.25">
      <c r="E4170" s="16"/>
    </row>
    <row r="4171" spans="5:5" x14ac:dyDescent="0.25">
      <c r="E4171" s="16"/>
    </row>
    <row r="4172" spans="5:5" x14ac:dyDescent="0.25">
      <c r="E4172" s="16"/>
    </row>
    <row r="4173" spans="5:5" x14ac:dyDescent="0.25">
      <c r="E4173" s="16"/>
    </row>
    <row r="4174" spans="5:5" x14ac:dyDescent="0.25">
      <c r="E4174" s="16"/>
    </row>
    <row r="4175" spans="5:5" x14ac:dyDescent="0.25">
      <c r="E4175" s="16"/>
    </row>
    <row r="4176" spans="5:5" x14ac:dyDescent="0.25">
      <c r="E4176" s="16"/>
    </row>
    <row r="4177" spans="5:5" x14ac:dyDescent="0.25">
      <c r="E4177" s="16"/>
    </row>
    <row r="4178" spans="5:5" x14ac:dyDescent="0.25">
      <c r="E4178" s="16"/>
    </row>
    <row r="4179" spans="5:5" x14ac:dyDescent="0.25">
      <c r="E4179" s="16"/>
    </row>
    <row r="4180" spans="5:5" x14ac:dyDescent="0.25">
      <c r="E4180" s="16"/>
    </row>
    <row r="4181" spans="5:5" x14ac:dyDescent="0.25">
      <c r="E4181" s="16"/>
    </row>
    <row r="4182" spans="5:5" x14ac:dyDescent="0.25">
      <c r="E4182" s="16"/>
    </row>
    <row r="4183" spans="5:5" x14ac:dyDescent="0.25">
      <c r="E4183" s="16"/>
    </row>
    <row r="4184" spans="5:5" x14ac:dyDescent="0.25">
      <c r="E4184" s="16"/>
    </row>
    <row r="4185" spans="5:5" x14ac:dyDescent="0.25">
      <c r="E4185" s="16"/>
    </row>
    <row r="4186" spans="5:5" x14ac:dyDescent="0.25">
      <c r="E4186" s="16"/>
    </row>
    <row r="4187" spans="5:5" x14ac:dyDescent="0.25">
      <c r="E4187" s="16"/>
    </row>
    <row r="4188" spans="5:5" x14ac:dyDescent="0.25">
      <c r="E4188" s="16"/>
    </row>
    <row r="4189" spans="5:5" x14ac:dyDescent="0.25">
      <c r="E4189" s="16"/>
    </row>
    <row r="4190" spans="5:5" x14ac:dyDescent="0.25">
      <c r="E4190" s="16"/>
    </row>
    <row r="4191" spans="5:5" x14ac:dyDescent="0.25">
      <c r="E4191" s="16"/>
    </row>
    <row r="4192" spans="5:5" x14ac:dyDescent="0.25">
      <c r="E4192" s="16"/>
    </row>
    <row r="4193" spans="5:5" x14ac:dyDescent="0.25">
      <c r="E4193" s="16"/>
    </row>
    <row r="4194" spans="5:5" x14ac:dyDescent="0.25">
      <c r="E4194" s="16"/>
    </row>
    <row r="4195" spans="5:5" x14ac:dyDescent="0.25">
      <c r="E4195" s="16"/>
    </row>
    <row r="4196" spans="5:5" x14ac:dyDescent="0.25">
      <c r="E4196" s="16"/>
    </row>
    <row r="4197" spans="5:5" x14ac:dyDescent="0.25">
      <c r="E4197" s="16"/>
    </row>
    <row r="4198" spans="5:5" x14ac:dyDescent="0.25">
      <c r="E4198" s="16"/>
    </row>
    <row r="4199" spans="5:5" x14ac:dyDescent="0.25">
      <c r="E4199" s="16"/>
    </row>
    <row r="4200" spans="5:5" x14ac:dyDescent="0.25">
      <c r="E4200" s="16"/>
    </row>
    <row r="4201" spans="5:5" x14ac:dyDescent="0.25">
      <c r="E4201" s="16"/>
    </row>
    <row r="4202" spans="5:5" x14ac:dyDescent="0.25">
      <c r="E4202" s="16"/>
    </row>
    <row r="4203" spans="5:5" x14ac:dyDescent="0.25">
      <c r="E4203" s="16"/>
    </row>
    <row r="4204" spans="5:5" x14ac:dyDescent="0.25">
      <c r="E4204" s="16"/>
    </row>
    <row r="4205" spans="5:5" x14ac:dyDescent="0.25">
      <c r="E4205" s="16"/>
    </row>
    <row r="4206" spans="5:5" x14ac:dyDescent="0.25">
      <c r="E4206" s="16"/>
    </row>
    <row r="4207" spans="5:5" x14ac:dyDescent="0.25">
      <c r="E4207" s="16"/>
    </row>
    <row r="4208" spans="5:5" x14ac:dyDescent="0.25">
      <c r="E4208" s="16"/>
    </row>
    <row r="4209" spans="5:5" x14ac:dyDescent="0.25">
      <c r="E4209" s="16"/>
    </row>
    <row r="4210" spans="5:5" x14ac:dyDescent="0.25">
      <c r="E4210" s="16"/>
    </row>
    <row r="4211" spans="5:5" x14ac:dyDescent="0.25">
      <c r="E4211" s="16"/>
    </row>
    <row r="4212" spans="5:5" x14ac:dyDescent="0.25">
      <c r="E4212" s="16"/>
    </row>
    <row r="4213" spans="5:5" x14ac:dyDescent="0.25">
      <c r="E4213" s="16"/>
    </row>
    <row r="4214" spans="5:5" x14ac:dyDescent="0.25">
      <c r="E4214" s="16"/>
    </row>
    <row r="4215" spans="5:5" x14ac:dyDescent="0.25">
      <c r="E4215" s="16"/>
    </row>
    <row r="4216" spans="5:5" x14ac:dyDescent="0.25">
      <c r="E4216" s="16"/>
    </row>
    <row r="4217" spans="5:5" x14ac:dyDescent="0.25">
      <c r="E4217" s="16"/>
    </row>
    <row r="4218" spans="5:5" x14ac:dyDescent="0.25">
      <c r="E4218" s="16"/>
    </row>
    <row r="4219" spans="5:5" x14ac:dyDescent="0.25">
      <c r="E4219" s="16"/>
    </row>
    <row r="4220" spans="5:5" x14ac:dyDescent="0.25">
      <c r="E4220" s="16"/>
    </row>
    <row r="4221" spans="5:5" x14ac:dyDescent="0.25">
      <c r="E4221" s="16"/>
    </row>
    <row r="4222" spans="5:5" x14ac:dyDescent="0.25">
      <c r="E4222" s="16"/>
    </row>
    <row r="4223" spans="5:5" x14ac:dyDescent="0.25">
      <c r="E4223" s="16"/>
    </row>
    <row r="4224" spans="5:5" x14ac:dyDescent="0.25">
      <c r="E4224" s="16"/>
    </row>
    <row r="4225" spans="5:5" x14ac:dyDescent="0.25">
      <c r="E4225" s="16"/>
    </row>
    <row r="4226" spans="5:5" x14ac:dyDescent="0.25">
      <c r="E4226" s="16"/>
    </row>
    <row r="4227" spans="5:5" x14ac:dyDescent="0.25">
      <c r="E4227" s="16"/>
    </row>
    <row r="4228" spans="5:5" x14ac:dyDescent="0.25">
      <c r="E4228" s="16"/>
    </row>
    <row r="4229" spans="5:5" x14ac:dyDescent="0.25">
      <c r="E4229" s="16"/>
    </row>
    <row r="4230" spans="5:5" x14ac:dyDescent="0.25">
      <c r="E4230" s="16"/>
    </row>
    <row r="4231" spans="5:5" x14ac:dyDescent="0.25">
      <c r="E4231" s="16"/>
    </row>
    <row r="4232" spans="5:5" x14ac:dyDescent="0.25">
      <c r="E4232" s="16"/>
    </row>
    <row r="4233" spans="5:5" x14ac:dyDescent="0.25">
      <c r="E4233" s="16"/>
    </row>
    <row r="4234" spans="5:5" x14ac:dyDescent="0.25">
      <c r="E4234" s="16"/>
    </row>
    <row r="4235" spans="5:5" x14ac:dyDescent="0.25">
      <c r="E4235" s="16"/>
    </row>
    <row r="4236" spans="5:5" x14ac:dyDescent="0.25">
      <c r="E4236" s="16"/>
    </row>
    <row r="4237" spans="5:5" x14ac:dyDescent="0.25">
      <c r="E4237" s="16"/>
    </row>
    <row r="4238" spans="5:5" x14ac:dyDescent="0.25">
      <c r="E4238" s="16"/>
    </row>
    <row r="4239" spans="5:5" x14ac:dyDescent="0.25">
      <c r="E4239" s="16"/>
    </row>
    <row r="4240" spans="5:5" x14ac:dyDescent="0.25">
      <c r="E4240" s="16"/>
    </row>
    <row r="4241" spans="5:5" x14ac:dyDescent="0.25">
      <c r="E4241" s="16"/>
    </row>
    <row r="4242" spans="5:5" x14ac:dyDescent="0.25">
      <c r="E4242" s="16"/>
    </row>
    <row r="4243" spans="5:5" x14ac:dyDescent="0.25">
      <c r="E4243" s="16"/>
    </row>
    <row r="4244" spans="5:5" x14ac:dyDescent="0.25">
      <c r="E4244" s="16"/>
    </row>
    <row r="4245" spans="5:5" x14ac:dyDescent="0.25">
      <c r="E4245" s="16"/>
    </row>
    <row r="4246" spans="5:5" x14ac:dyDescent="0.25">
      <c r="E4246" s="16"/>
    </row>
    <row r="4247" spans="5:5" x14ac:dyDescent="0.25">
      <c r="E4247" s="16"/>
    </row>
    <row r="4248" spans="5:5" x14ac:dyDescent="0.25">
      <c r="E4248" s="16"/>
    </row>
    <row r="4249" spans="5:5" x14ac:dyDescent="0.25">
      <c r="E4249" s="16"/>
    </row>
    <row r="4250" spans="5:5" x14ac:dyDescent="0.25">
      <c r="E4250" s="16"/>
    </row>
    <row r="4251" spans="5:5" x14ac:dyDescent="0.25">
      <c r="E4251" s="16"/>
    </row>
    <row r="4252" spans="5:5" x14ac:dyDescent="0.25">
      <c r="E4252" s="16"/>
    </row>
    <row r="4253" spans="5:5" x14ac:dyDescent="0.25">
      <c r="E4253" s="16"/>
    </row>
    <row r="4254" spans="5:5" x14ac:dyDescent="0.25">
      <c r="E4254" s="16"/>
    </row>
    <row r="4255" spans="5:5" x14ac:dyDescent="0.25">
      <c r="E4255" s="16"/>
    </row>
    <row r="4256" spans="5:5" x14ac:dyDescent="0.25">
      <c r="E4256" s="16"/>
    </row>
    <row r="4257" spans="5:5" x14ac:dyDescent="0.25">
      <c r="E4257" s="16"/>
    </row>
    <row r="4258" spans="5:5" x14ac:dyDescent="0.25">
      <c r="E4258" s="16"/>
    </row>
    <row r="4259" spans="5:5" x14ac:dyDescent="0.25">
      <c r="E4259" s="16"/>
    </row>
    <row r="4260" spans="5:5" x14ac:dyDescent="0.25">
      <c r="E4260" s="16"/>
    </row>
    <row r="4261" spans="5:5" x14ac:dyDescent="0.25">
      <c r="E4261" s="16"/>
    </row>
    <row r="4262" spans="5:5" x14ac:dyDescent="0.25">
      <c r="E4262" s="16"/>
    </row>
    <row r="4263" spans="5:5" x14ac:dyDescent="0.25">
      <c r="E4263" s="16"/>
    </row>
    <row r="4264" spans="5:5" x14ac:dyDescent="0.25">
      <c r="E4264" s="16"/>
    </row>
    <row r="4265" spans="5:5" x14ac:dyDescent="0.25">
      <c r="E4265" s="16"/>
    </row>
    <row r="4266" spans="5:5" x14ac:dyDescent="0.25">
      <c r="E4266" s="16"/>
    </row>
    <row r="4267" spans="5:5" x14ac:dyDescent="0.25">
      <c r="E4267" s="16"/>
    </row>
    <row r="4268" spans="5:5" x14ac:dyDescent="0.25">
      <c r="E4268" s="16"/>
    </row>
    <row r="4269" spans="5:5" x14ac:dyDescent="0.25">
      <c r="E4269" s="16"/>
    </row>
    <row r="4270" spans="5:5" x14ac:dyDescent="0.25">
      <c r="E4270" s="16"/>
    </row>
    <row r="4271" spans="5:5" x14ac:dyDescent="0.25">
      <c r="E4271" s="16"/>
    </row>
    <row r="4272" spans="5:5" x14ac:dyDescent="0.25">
      <c r="E4272" s="16"/>
    </row>
    <row r="4273" spans="5:5" x14ac:dyDescent="0.25">
      <c r="E4273" s="16"/>
    </row>
    <row r="4274" spans="5:5" x14ac:dyDescent="0.25">
      <c r="E4274" s="16"/>
    </row>
    <row r="4275" spans="5:5" x14ac:dyDescent="0.25">
      <c r="E4275" s="16"/>
    </row>
    <row r="4276" spans="5:5" x14ac:dyDescent="0.25">
      <c r="E4276" s="16"/>
    </row>
    <row r="4277" spans="5:5" x14ac:dyDescent="0.25">
      <c r="E4277" s="16"/>
    </row>
    <row r="4278" spans="5:5" x14ac:dyDescent="0.25">
      <c r="E4278" s="16"/>
    </row>
    <row r="4279" spans="5:5" x14ac:dyDescent="0.25">
      <c r="E4279" s="16"/>
    </row>
    <row r="4280" spans="5:5" x14ac:dyDescent="0.25">
      <c r="E4280" s="16"/>
    </row>
    <row r="4281" spans="5:5" x14ac:dyDescent="0.25">
      <c r="E4281" s="16"/>
    </row>
    <row r="4282" spans="5:5" x14ac:dyDescent="0.25">
      <c r="E4282" s="16"/>
    </row>
    <row r="4283" spans="5:5" x14ac:dyDescent="0.25">
      <c r="E4283" s="16"/>
    </row>
    <row r="4284" spans="5:5" x14ac:dyDescent="0.25">
      <c r="E4284" s="16"/>
    </row>
    <row r="4285" spans="5:5" x14ac:dyDescent="0.25">
      <c r="E4285" s="16"/>
    </row>
    <row r="4286" spans="5:5" x14ac:dyDescent="0.25">
      <c r="E4286" s="16"/>
    </row>
    <row r="4287" spans="5:5" x14ac:dyDescent="0.25">
      <c r="E4287" s="16"/>
    </row>
    <row r="4288" spans="5:5" x14ac:dyDescent="0.25">
      <c r="E4288" s="16"/>
    </row>
    <row r="4289" spans="5:5" x14ac:dyDescent="0.25">
      <c r="E4289" s="16"/>
    </row>
    <row r="4290" spans="5:5" x14ac:dyDescent="0.25">
      <c r="E4290" s="16"/>
    </row>
    <row r="4291" spans="5:5" x14ac:dyDescent="0.25">
      <c r="E4291" s="16"/>
    </row>
    <row r="4292" spans="5:5" x14ac:dyDescent="0.25">
      <c r="E4292" s="16"/>
    </row>
    <row r="4293" spans="5:5" x14ac:dyDescent="0.25">
      <c r="E4293" s="16"/>
    </row>
    <row r="4294" spans="5:5" x14ac:dyDescent="0.25">
      <c r="E4294" s="16"/>
    </row>
    <row r="4295" spans="5:5" x14ac:dyDescent="0.25">
      <c r="E4295" s="16"/>
    </row>
    <row r="4296" spans="5:5" x14ac:dyDescent="0.25">
      <c r="E4296" s="16"/>
    </row>
    <row r="4297" spans="5:5" x14ac:dyDescent="0.25">
      <c r="E4297" s="16"/>
    </row>
    <row r="4298" spans="5:5" x14ac:dyDescent="0.25">
      <c r="E4298" s="16"/>
    </row>
    <row r="4299" spans="5:5" x14ac:dyDescent="0.25">
      <c r="E4299" s="16"/>
    </row>
    <row r="4300" spans="5:5" x14ac:dyDescent="0.25">
      <c r="E4300" s="16"/>
    </row>
    <row r="4301" spans="5:5" x14ac:dyDescent="0.25">
      <c r="E4301" s="16"/>
    </row>
    <row r="4302" spans="5:5" x14ac:dyDescent="0.25">
      <c r="E4302" s="16"/>
    </row>
    <row r="4303" spans="5:5" x14ac:dyDescent="0.25">
      <c r="E4303" s="16"/>
    </row>
    <row r="4304" spans="5:5" x14ac:dyDescent="0.25">
      <c r="E4304" s="16"/>
    </row>
    <row r="4305" spans="5:5" x14ac:dyDescent="0.25">
      <c r="E4305" s="16"/>
    </row>
    <row r="4306" spans="5:5" x14ac:dyDescent="0.25">
      <c r="E4306" s="16"/>
    </row>
    <row r="4307" spans="5:5" x14ac:dyDescent="0.25">
      <c r="E4307" s="16"/>
    </row>
    <row r="4308" spans="5:5" x14ac:dyDescent="0.25">
      <c r="E4308" s="16"/>
    </row>
    <row r="4309" spans="5:5" x14ac:dyDescent="0.25">
      <c r="E4309" s="16"/>
    </row>
    <row r="4310" spans="5:5" x14ac:dyDescent="0.25">
      <c r="E4310" s="16"/>
    </row>
    <row r="4311" spans="5:5" x14ac:dyDescent="0.25">
      <c r="E4311" s="16"/>
    </row>
    <row r="4312" spans="5:5" x14ac:dyDescent="0.25">
      <c r="E4312" s="16"/>
    </row>
    <row r="4313" spans="5:5" x14ac:dyDescent="0.25">
      <c r="E4313" s="16"/>
    </row>
    <row r="4314" spans="5:5" x14ac:dyDescent="0.25">
      <c r="E4314" s="16"/>
    </row>
    <row r="4315" spans="5:5" x14ac:dyDescent="0.25">
      <c r="E4315" s="16"/>
    </row>
    <row r="4316" spans="5:5" x14ac:dyDescent="0.25">
      <c r="E4316" s="16"/>
    </row>
    <row r="4317" spans="5:5" x14ac:dyDescent="0.25">
      <c r="E4317" s="16"/>
    </row>
    <row r="4318" spans="5:5" x14ac:dyDescent="0.25">
      <c r="E4318" s="16"/>
    </row>
    <row r="4319" spans="5:5" x14ac:dyDescent="0.25">
      <c r="E4319" s="16"/>
    </row>
    <row r="4320" spans="5:5" x14ac:dyDescent="0.25">
      <c r="E4320" s="16"/>
    </row>
    <row r="4321" spans="5:5" x14ac:dyDescent="0.25">
      <c r="E4321" s="16"/>
    </row>
    <row r="4322" spans="5:5" x14ac:dyDescent="0.25">
      <c r="E4322" s="16"/>
    </row>
    <row r="4323" spans="5:5" x14ac:dyDescent="0.25">
      <c r="E4323" s="16"/>
    </row>
    <row r="4324" spans="5:5" x14ac:dyDescent="0.25">
      <c r="E4324" s="16"/>
    </row>
    <row r="4325" spans="5:5" x14ac:dyDescent="0.25">
      <c r="E4325" s="16"/>
    </row>
    <row r="4326" spans="5:5" x14ac:dyDescent="0.25">
      <c r="E4326" s="16"/>
    </row>
    <row r="4327" spans="5:5" x14ac:dyDescent="0.25">
      <c r="E4327" s="16"/>
    </row>
    <row r="4328" spans="5:5" x14ac:dyDescent="0.25">
      <c r="E4328" s="16"/>
    </row>
    <row r="4329" spans="5:5" x14ac:dyDescent="0.25">
      <c r="E4329" s="16"/>
    </row>
    <row r="4330" spans="5:5" x14ac:dyDescent="0.25">
      <c r="E4330" s="16"/>
    </row>
    <row r="4331" spans="5:5" x14ac:dyDescent="0.25">
      <c r="E4331" s="16"/>
    </row>
    <row r="4332" spans="5:5" x14ac:dyDescent="0.25">
      <c r="E4332" s="16"/>
    </row>
    <row r="4333" spans="5:5" x14ac:dyDescent="0.25">
      <c r="E4333" s="16"/>
    </row>
    <row r="4334" spans="5:5" x14ac:dyDescent="0.25">
      <c r="E4334" s="16"/>
    </row>
    <row r="4335" spans="5:5" x14ac:dyDescent="0.25">
      <c r="E4335" s="16"/>
    </row>
    <row r="4336" spans="5:5" x14ac:dyDescent="0.25">
      <c r="E4336" s="16"/>
    </row>
    <row r="4337" spans="5:5" x14ac:dyDescent="0.25">
      <c r="E4337" s="16"/>
    </row>
    <row r="4338" spans="5:5" x14ac:dyDescent="0.25">
      <c r="E4338" s="16"/>
    </row>
    <row r="4339" spans="5:5" x14ac:dyDescent="0.25">
      <c r="E4339" s="16"/>
    </row>
    <row r="4340" spans="5:5" x14ac:dyDescent="0.25">
      <c r="E4340" s="16"/>
    </row>
    <row r="4341" spans="5:5" x14ac:dyDescent="0.25">
      <c r="E4341" s="16"/>
    </row>
    <row r="4342" spans="5:5" x14ac:dyDescent="0.25">
      <c r="E4342" s="16"/>
    </row>
    <row r="4343" spans="5:5" x14ac:dyDescent="0.25">
      <c r="E4343" s="16"/>
    </row>
    <row r="4344" spans="5:5" x14ac:dyDescent="0.25">
      <c r="E4344" s="16"/>
    </row>
    <row r="4345" spans="5:5" x14ac:dyDescent="0.25">
      <c r="E4345" s="16"/>
    </row>
    <row r="4346" spans="5:5" x14ac:dyDescent="0.25">
      <c r="E4346" s="16"/>
    </row>
    <row r="4347" spans="5:5" x14ac:dyDescent="0.25">
      <c r="E4347" s="16"/>
    </row>
    <row r="4348" spans="5:5" x14ac:dyDescent="0.25">
      <c r="E4348" s="16"/>
    </row>
    <row r="4349" spans="5:5" x14ac:dyDescent="0.25">
      <c r="E4349" s="16"/>
    </row>
    <row r="4350" spans="5:5" x14ac:dyDescent="0.25">
      <c r="E4350" s="16"/>
    </row>
    <row r="4351" spans="5:5" x14ac:dyDescent="0.25">
      <c r="E4351" s="16"/>
    </row>
    <row r="4352" spans="5:5" x14ac:dyDescent="0.25">
      <c r="E4352" s="16"/>
    </row>
    <row r="4353" spans="5:5" x14ac:dyDescent="0.25">
      <c r="E4353" s="16"/>
    </row>
    <row r="4354" spans="5:5" x14ac:dyDescent="0.25">
      <c r="E4354" s="16"/>
    </row>
    <row r="4355" spans="5:5" x14ac:dyDescent="0.25">
      <c r="E4355" s="16"/>
    </row>
    <row r="4356" spans="5:5" x14ac:dyDescent="0.25">
      <c r="E4356" s="16"/>
    </row>
    <row r="4357" spans="5:5" x14ac:dyDescent="0.25">
      <c r="E4357" s="16"/>
    </row>
    <row r="4358" spans="5:5" x14ac:dyDescent="0.25">
      <c r="E4358" s="16"/>
    </row>
    <row r="4359" spans="5:5" x14ac:dyDescent="0.25">
      <c r="E4359" s="16"/>
    </row>
    <row r="4360" spans="5:5" x14ac:dyDescent="0.25">
      <c r="E4360" s="16"/>
    </row>
    <row r="4361" spans="5:5" x14ac:dyDescent="0.25">
      <c r="E4361" s="16"/>
    </row>
    <row r="4362" spans="5:5" x14ac:dyDescent="0.25">
      <c r="E4362" s="16"/>
    </row>
    <row r="4363" spans="5:5" x14ac:dyDescent="0.25">
      <c r="E4363" s="16"/>
    </row>
    <row r="4364" spans="5:5" x14ac:dyDescent="0.25">
      <c r="E4364" s="16"/>
    </row>
    <row r="4365" spans="5:5" x14ac:dyDescent="0.25">
      <c r="E4365" s="16"/>
    </row>
    <row r="4366" spans="5:5" x14ac:dyDescent="0.25">
      <c r="E4366" s="16"/>
    </row>
    <row r="4367" spans="5:5" x14ac:dyDescent="0.25">
      <c r="E4367" s="16"/>
    </row>
    <row r="4368" spans="5:5" x14ac:dyDescent="0.25">
      <c r="E4368" s="16"/>
    </row>
    <row r="4369" spans="5:5" x14ac:dyDescent="0.25">
      <c r="E4369" s="16"/>
    </row>
    <row r="4370" spans="5:5" x14ac:dyDescent="0.25">
      <c r="E4370" s="16"/>
    </row>
    <row r="4371" spans="5:5" x14ac:dyDescent="0.25">
      <c r="E4371" s="16"/>
    </row>
    <row r="4372" spans="5:5" x14ac:dyDescent="0.25">
      <c r="E4372" s="16"/>
    </row>
    <row r="4373" spans="5:5" x14ac:dyDescent="0.25">
      <c r="E4373" s="16"/>
    </row>
    <row r="4374" spans="5:5" x14ac:dyDescent="0.25">
      <c r="E4374" s="16"/>
    </row>
    <row r="4375" spans="5:5" x14ac:dyDescent="0.25">
      <c r="E4375" s="16"/>
    </row>
    <row r="4376" spans="5:5" x14ac:dyDescent="0.25">
      <c r="E4376" s="16"/>
    </row>
    <row r="4377" spans="5:5" x14ac:dyDescent="0.25">
      <c r="E4377" s="16"/>
    </row>
    <row r="4378" spans="5:5" x14ac:dyDescent="0.25">
      <c r="E4378" s="16"/>
    </row>
    <row r="4379" spans="5:5" x14ac:dyDescent="0.25">
      <c r="E4379" s="16"/>
    </row>
    <row r="4380" spans="5:5" x14ac:dyDescent="0.25">
      <c r="E4380" s="16"/>
    </row>
    <row r="4381" spans="5:5" x14ac:dyDescent="0.25">
      <c r="E4381" s="16"/>
    </row>
    <row r="4382" spans="5:5" x14ac:dyDescent="0.25">
      <c r="E4382" s="16"/>
    </row>
    <row r="4383" spans="5:5" x14ac:dyDescent="0.25">
      <c r="E4383" s="16"/>
    </row>
    <row r="4384" spans="5:5" x14ac:dyDescent="0.25">
      <c r="E4384" s="16"/>
    </row>
    <row r="4385" spans="5:5" x14ac:dyDescent="0.25">
      <c r="E4385" s="16"/>
    </row>
    <row r="4386" spans="5:5" x14ac:dyDescent="0.25">
      <c r="E4386" s="16"/>
    </row>
    <row r="4387" spans="5:5" x14ac:dyDescent="0.25">
      <c r="E4387" s="16"/>
    </row>
    <row r="4388" spans="5:5" x14ac:dyDescent="0.25">
      <c r="E4388" s="16"/>
    </row>
    <row r="4389" spans="5:5" x14ac:dyDescent="0.25">
      <c r="E4389" s="16"/>
    </row>
    <row r="4390" spans="5:5" x14ac:dyDescent="0.25">
      <c r="E4390" s="16"/>
    </row>
    <row r="4391" spans="5:5" x14ac:dyDescent="0.25">
      <c r="E4391" s="16"/>
    </row>
    <row r="4392" spans="5:5" x14ac:dyDescent="0.25">
      <c r="E4392" s="16"/>
    </row>
    <row r="4393" spans="5:5" x14ac:dyDescent="0.25">
      <c r="E4393" s="16"/>
    </row>
    <row r="4394" spans="5:5" x14ac:dyDescent="0.25">
      <c r="E4394" s="16"/>
    </row>
    <row r="4395" spans="5:5" x14ac:dyDescent="0.25">
      <c r="E4395" s="16"/>
    </row>
    <row r="4396" spans="5:5" x14ac:dyDescent="0.25">
      <c r="E4396" s="16"/>
    </row>
    <row r="4397" spans="5:5" x14ac:dyDescent="0.25">
      <c r="E4397" s="16"/>
    </row>
    <row r="4398" spans="5:5" x14ac:dyDescent="0.25">
      <c r="E4398" s="16"/>
    </row>
    <row r="4399" spans="5:5" x14ac:dyDescent="0.25">
      <c r="E4399" s="16"/>
    </row>
    <row r="4400" spans="5:5" x14ac:dyDescent="0.25">
      <c r="E4400" s="16"/>
    </row>
    <row r="4401" spans="5:5" x14ac:dyDescent="0.25">
      <c r="E4401" s="16"/>
    </row>
    <row r="4402" spans="5:5" x14ac:dyDescent="0.25">
      <c r="E4402" s="16"/>
    </row>
    <row r="4403" spans="5:5" x14ac:dyDescent="0.25">
      <c r="E4403" s="16"/>
    </row>
    <row r="4404" spans="5:5" x14ac:dyDescent="0.25">
      <c r="E4404" s="16"/>
    </row>
    <row r="4405" spans="5:5" x14ac:dyDescent="0.25">
      <c r="E4405" s="16"/>
    </row>
    <row r="4406" spans="5:5" x14ac:dyDescent="0.25">
      <c r="E4406" s="16"/>
    </row>
    <row r="4407" spans="5:5" x14ac:dyDescent="0.25">
      <c r="E4407" s="16"/>
    </row>
    <row r="4408" spans="5:5" x14ac:dyDescent="0.25">
      <c r="E4408" s="16"/>
    </row>
    <row r="4409" spans="5:5" x14ac:dyDescent="0.25">
      <c r="E4409" s="16"/>
    </row>
    <row r="4410" spans="5:5" x14ac:dyDescent="0.25">
      <c r="E4410" s="16"/>
    </row>
    <row r="4411" spans="5:5" x14ac:dyDescent="0.25">
      <c r="E4411" s="16"/>
    </row>
    <row r="4412" spans="5:5" x14ac:dyDescent="0.25">
      <c r="E4412" s="16"/>
    </row>
    <row r="4413" spans="5:5" x14ac:dyDescent="0.25">
      <c r="E4413" s="16"/>
    </row>
    <row r="4414" spans="5:5" x14ac:dyDescent="0.25">
      <c r="E4414" s="16"/>
    </row>
    <row r="4415" spans="5:5" x14ac:dyDescent="0.25">
      <c r="E4415" s="16"/>
    </row>
    <row r="4416" spans="5:5" x14ac:dyDescent="0.25">
      <c r="E4416" s="16"/>
    </row>
    <row r="4417" spans="5:5" x14ac:dyDescent="0.25">
      <c r="E4417" s="16"/>
    </row>
    <row r="4418" spans="5:5" x14ac:dyDescent="0.25">
      <c r="E4418" s="16"/>
    </row>
    <row r="4419" spans="5:5" x14ac:dyDescent="0.25">
      <c r="E4419" s="16"/>
    </row>
    <row r="4420" spans="5:5" x14ac:dyDescent="0.25">
      <c r="E4420" s="16"/>
    </row>
    <row r="4421" spans="5:5" x14ac:dyDescent="0.25">
      <c r="E4421" s="16"/>
    </row>
    <row r="4422" spans="5:5" x14ac:dyDescent="0.25">
      <c r="E4422" s="16"/>
    </row>
    <row r="4423" spans="5:5" x14ac:dyDescent="0.25">
      <c r="E4423" s="16"/>
    </row>
    <row r="4424" spans="5:5" x14ac:dyDescent="0.25">
      <c r="E4424" s="16"/>
    </row>
    <row r="4425" spans="5:5" x14ac:dyDescent="0.25">
      <c r="E4425" s="16"/>
    </row>
    <row r="4426" spans="5:5" x14ac:dyDescent="0.25">
      <c r="E4426" s="16"/>
    </row>
    <row r="4427" spans="5:5" x14ac:dyDescent="0.25">
      <c r="E4427" s="16"/>
    </row>
    <row r="4428" spans="5:5" x14ac:dyDescent="0.25">
      <c r="E4428" s="16"/>
    </row>
    <row r="4429" spans="5:5" x14ac:dyDescent="0.25">
      <c r="E4429" s="16"/>
    </row>
    <row r="4430" spans="5:5" x14ac:dyDescent="0.25">
      <c r="E4430" s="16"/>
    </row>
    <row r="4431" spans="5:5" x14ac:dyDescent="0.25">
      <c r="E4431" s="16"/>
    </row>
    <row r="4432" spans="5:5" x14ac:dyDescent="0.25">
      <c r="E4432" s="16"/>
    </row>
    <row r="4433" spans="5:5" x14ac:dyDescent="0.25">
      <c r="E4433" s="16"/>
    </row>
    <row r="4434" spans="5:5" x14ac:dyDescent="0.25">
      <c r="E4434" s="16"/>
    </row>
    <row r="4435" spans="5:5" x14ac:dyDescent="0.25">
      <c r="E4435" s="16"/>
    </row>
    <row r="4436" spans="5:5" x14ac:dyDescent="0.25">
      <c r="E4436" s="16"/>
    </row>
    <row r="4437" spans="5:5" x14ac:dyDescent="0.25">
      <c r="E4437" s="16"/>
    </row>
    <row r="4438" spans="5:5" x14ac:dyDescent="0.25">
      <c r="E4438" s="16"/>
    </row>
    <row r="4439" spans="5:5" x14ac:dyDescent="0.25">
      <c r="E4439" s="16"/>
    </row>
    <row r="4440" spans="5:5" x14ac:dyDescent="0.25">
      <c r="E4440" s="16"/>
    </row>
    <row r="4441" spans="5:5" x14ac:dyDescent="0.25">
      <c r="E4441" s="16"/>
    </row>
    <row r="4442" spans="5:5" x14ac:dyDescent="0.25">
      <c r="E4442" s="16"/>
    </row>
    <row r="4443" spans="5:5" x14ac:dyDescent="0.25">
      <c r="E4443" s="16"/>
    </row>
    <row r="4444" spans="5:5" x14ac:dyDescent="0.25">
      <c r="E4444" s="16"/>
    </row>
    <row r="4445" spans="5:5" x14ac:dyDescent="0.25">
      <c r="E4445" s="16"/>
    </row>
    <row r="4446" spans="5:5" x14ac:dyDescent="0.25">
      <c r="E4446" s="16"/>
    </row>
    <row r="4447" spans="5:5" x14ac:dyDescent="0.25">
      <c r="E4447" s="16"/>
    </row>
    <row r="4448" spans="5:5" x14ac:dyDescent="0.25">
      <c r="E4448" s="16"/>
    </row>
    <row r="4449" spans="5:5" x14ac:dyDescent="0.25">
      <c r="E4449" s="16"/>
    </row>
    <row r="4450" spans="5:5" x14ac:dyDescent="0.25">
      <c r="E4450" s="16"/>
    </row>
    <row r="4451" spans="5:5" x14ac:dyDescent="0.25">
      <c r="E4451" s="16"/>
    </row>
    <row r="4452" spans="5:5" x14ac:dyDescent="0.25">
      <c r="E4452" s="16"/>
    </row>
    <row r="4453" spans="5:5" x14ac:dyDescent="0.25">
      <c r="E4453" s="16"/>
    </row>
    <row r="4454" spans="5:5" x14ac:dyDescent="0.25">
      <c r="E4454" s="16"/>
    </row>
    <row r="4455" spans="5:5" x14ac:dyDescent="0.25">
      <c r="E4455" s="16"/>
    </row>
    <row r="4456" spans="5:5" x14ac:dyDescent="0.25">
      <c r="E4456" s="16"/>
    </row>
    <row r="4457" spans="5:5" x14ac:dyDescent="0.25">
      <c r="E4457" s="16"/>
    </row>
    <row r="4458" spans="5:5" x14ac:dyDescent="0.25">
      <c r="E4458" s="16"/>
    </row>
    <row r="4459" spans="5:5" x14ac:dyDescent="0.25">
      <c r="E4459" s="16"/>
    </row>
    <row r="4460" spans="5:5" x14ac:dyDescent="0.25">
      <c r="E4460" s="16"/>
    </row>
    <row r="4461" spans="5:5" x14ac:dyDescent="0.25">
      <c r="E4461" s="16"/>
    </row>
    <row r="4462" spans="5:5" x14ac:dyDescent="0.25">
      <c r="E4462" s="16"/>
    </row>
    <row r="4463" spans="5:5" x14ac:dyDescent="0.25">
      <c r="E4463" s="16"/>
    </row>
    <row r="4464" spans="5:5" x14ac:dyDescent="0.25">
      <c r="E4464" s="16"/>
    </row>
    <row r="4465" spans="5:5" x14ac:dyDescent="0.25">
      <c r="E4465" s="16"/>
    </row>
    <row r="4466" spans="5:5" x14ac:dyDescent="0.25">
      <c r="E4466" s="16"/>
    </row>
    <row r="4467" spans="5:5" x14ac:dyDescent="0.25">
      <c r="E4467" s="16"/>
    </row>
    <row r="4468" spans="5:5" x14ac:dyDescent="0.25">
      <c r="E4468" s="16"/>
    </row>
    <row r="4469" spans="5:5" x14ac:dyDescent="0.25">
      <c r="E4469" s="16"/>
    </row>
    <row r="4470" spans="5:5" x14ac:dyDescent="0.25">
      <c r="E4470" s="16"/>
    </row>
    <row r="4471" spans="5:5" x14ac:dyDescent="0.25">
      <c r="E4471" s="16"/>
    </row>
    <row r="4472" spans="5:5" x14ac:dyDescent="0.25">
      <c r="E4472" s="16"/>
    </row>
    <row r="4473" spans="5:5" x14ac:dyDescent="0.25">
      <c r="E4473" s="16"/>
    </row>
    <row r="4474" spans="5:5" x14ac:dyDescent="0.25">
      <c r="E4474" s="16"/>
    </row>
    <row r="4475" spans="5:5" x14ac:dyDescent="0.25">
      <c r="E4475" s="16"/>
    </row>
    <row r="4476" spans="5:5" x14ac:dyDescent="0.25">
      <c r="E4476" s="16"/>
    </row>
    <row r="4477" spans="5:5" x14ac:dyDescent="0.25">
      <c r="E4477" s="16"/>
    </row>
    <row r="4478" spans="5:5" x14ac:dyDescent="0.25">
      <c r="E4478" s="16"/>
    </row>
    <row r="4479" spans="5:5" x14ac:dyDescent="0.25">
      <c r="E4479" s="16"/>
    </row>
    <row r="4480" spans="5:5" x14ac:dyDescent="0.25">
      <c r="E4480" s="16"/>
    </row>
    <row r="4481" spans="5:5" x14ac:dyDescent="0.25">
      <c r="E4481" s="16"/>
    </row>
    <row r="4482" spans="5:5" x14ac:dyDescent="0.25">
      <c r="E4482" s="16"/>
    </row>
    <row r="4483" spans="5:5" x14ac:dyDescent="0.25">
      <c r="E4483" s="16"/>
    </row>
    <row r="4484" spans="5:5" x14ac:dyDescent="0.25">
      <c r="E4484" s="16"/>
    </row>
    <row r="4485" spans="5:5" x14ac:dyDescent="0.25">
      <c r="E4485" s="16"/>
    </row>
    <row r="4486" spans="5:5" x14ac:dyDescent="0.25">
      <c r="E4486" s="16"/>
    </row>
    <row r="4487" spans="5:5" x14ac:dyDescent="0.25">
      <c r="E4487" s="16"/>
    </row>
    <row r="4488" spans="5:5" x14ac:dyDescent="0.25">
      <c r="E4488" s="16"/>
    </row>
    <row r="4489" spans="5:5" x14ac:dyDescent="0.25">
      <c r="E4489" s="16"/>
    </row>
    <row r="4490" spans="5:5" x14ac:dyDescent="0.25">
      <c r="E4490" s="16"/>
    </row>
    <row r="4491" spans="5:5" x14ac:dyDescent="0.25">
      <c r="E4491" s="16"/>
    </row>
    <row r="4492" spans="5:5" x14ac:dyDescent="0.25">
      <c r="E4492" s="16"/>
    </row>
    <row r="4493" spans="5:5" x14ac:dyDescent="0.25">
      <c r="E4493" s="16"/>
    </row>
    <row r="4494" spans="5:5" x14ac:dyDescent="0.25">
      <c r="E4494" s="16"/>
    </row>
    <row r="4495" spans="5:5" x14ac:dyDescent="0.25">
      <c r="E4495" s="16"/>
    </row>
    <row r="4496" spans="5:5" x14ac:dyDescent="0.25">
      <c r="E4496" s="16"/>
    </row>
    <row r="4497" spans="5:5" x14ac:dyDescent="0.25">
      <c r="E4497" s="16"/>
    </row>
    <row r="4498" spans="5:5" x14ac:dyDescent="0.25">
      <c r="E4498" s="16"/>
    </row>
    <row r="4499" spans="5:5" x14ac:dyDescent="0.25">
      <c r="E4499" s="16"/>
    </row>
    <row r="4500" spans="5:5" x14ac:dyDescent="0.25">
      <c r="E4500" s="16"/>
    </row>
    <row r="4501" spans="5:5" x14ac:dyDescent="0.25">
      <c r="E4501" s="16"/>
    </row>
    <row r="4502" spans="5:5" x14ac:dyDescent="0.25">
      <c r="E4502" s="16"/>
    </row>
    <row r="4503" spans="5:5" x14ac:dyDescent="0.25">
      <c r="E4503" s="16"/>
    </row>
    <row r="4504" spans="5:5" x14ac:dyDescent="0.25">
      <c r="E4504" s="16"/>
    </row>
    <row r="4505" spans="5:5" x14ac:dyDescent="0.25">
      <c r="E4505" s="16"/>
    </row>
    <row r="4506" spans="5:5" x14ac:dyDescent="0.25">
      <c r="E4506" s="16"/>
    </row>
    <row r="4507" spans="5:5" x14ac:dyDescent="0.25">
      <c r="E4507" s="16"/>
    </row>
    <row r="4508" spans="5:5" x14ac:dyDescent="0.25">
      <c r="E4508" s="16"/>
    </row>
    <row r="4509" spans="5:5" x14ac:dyDescent="0.25">
      <c r="E4509" s="16"/>
    </row>
    <row r="4510" spans="5:5" x14ac:dyDescent="0.25">
      <c r="E4510" s="16"/>
    </row>
    <row r="4511" spans="5:5" x14ac:dyDescent="0.25">
      <c r="E4511" s="16"/>
    </row>
    <row r="4512" spans="5:5" x14ac:dyDescent="0.25">
      <c r="E4512" s="16"/>
    </row>
    <row r="4513" spans="5:5" x14ac:dyDescent="0.25">
      <c r="E4513" s="16"/>
    </row>
    <row r="4514" spans="5:5" x14ac:dyDescent="0.25">
      <c r="E4514" s="16"/>
    </row>
    <row r="4515" spans="5:5" x14ac:dyDescent="0.25">
      <c r="E4515" s="16"/>
    </row>
    <row r="4516" spans="5:5" x14ac:dyDescent="0.25">
      <c r="E4516" s="16"/>
    </row>
    <row r="4517" spans="5:5" x14ac:dyDescent="0.25">
      <c r="E4517" s="16"/>
    </row>
    <row r="4518" spans="5:5" x14ac:dyDescent="0.25">
      <c r="E4518" s="16"/>
    </row>
    <row r="4519" spans="5:5" x14ac:dyDescent="0.25">
      <c r="E4519" s="16"/>
    </row>
    <row r="4520" spans="5:5" x14ac:dyDescent="0.25">
      <c r="E4520" s="16"/>
    </row>
    <row r="4521" spans="5:5" x14ac:dyDescent="0.25">
      <c r="E4521" s="16"/>
    </row>
    <row r="4522" spans="5:5" x14ac:dyDescent="0.25">
      <c r="E4522" s="16"/>
    </row>
    <row r="4523" spans="5:5" x14ac:dyDescent="0.25">
      <c r="E4523" s="16"/>
    </row>
    <row r="4524" spans="5:5" x14ac:dyDescent="0.25">
      <c r="E4524" s="16"/>
    </row>
    <row r="4525" spans="5:5" x14ac:dyDescent="0.25">
      <c r="E4525" s="16"/>
    </row>
    <row r="4526" spans="5:5" x14ac:dyDescent="0.25">
      <c r="E4526" s="16"/>
    </row>
    <row r="4527" spans="5:5" x14ac:dyDescent="0.25">
      <c r="E4527" s="16"/>
    </row>
    <row r="4528" spans="5:5" x14ac:dyDescent="0.25">
      <c r="E4528" s="16"/>
    </row>
    <row r="4529" spans="5:5" x14ac:dyDescent="0.25">
      <c r="E4529" s="16"/>
    </row>
    <row r="4530" spans="5:5" x14ac:dyDescent="0.25">
      <c r="E4530" s="16"/>
    </row>
    <row r="4531" spans="5:5" x14ac:dyDescent="0.25">
      <c r="E4531" s="16"/>
    </row>
    <row r="4532" spans="5:5" x14ac:dyDescent="0.25">
      <c r="E4532" s="16"/>
    </row>
    <row r="4533" spans="5:5" x14ac:dyDescent="0.25">
      <c r="E4533" s="16"/>
    </row>
    <row r="4534" spans="5:5" x14ac:dyDescent="0.25">
      <c r="E4534" s="16"/>
    </row>
    <row r="4535" spans="5:5" x14ac:dyDescent="0.25">
      <c r="E4535" s="16"/>
    </row>
    <row r="4536" spans="5:5" x14ac:dyDescent="0.25">
      <c r="E4536" s="16"/>
    </row>
    <row r="4537" spans="5:5" x14ac:dyDescent="0.25">
      <c r="E4537" s="16"/>
    </row>
    <row r="4538" spans="5:5" x14ac:dyDescent="0.25">
      <c r="E4538" s="16"/>
    </row>
    <row r="4539" spans="5:5" x14ac:dyDescent="0.25">
      <c r="E4539" s="16"/>
    </row>
    <row r="4540" spans="5:5" x14ac:dyDescent="0.25">
      <c r="E4540" s="16"/>
    </row>
    <row r="4541" spans="5:5" x14ac:dyDescent="0.25">
      <c r="E4541" s="16"/>
    </row>
    <row r="4542" spans="5:5" x14ac:dyDescent="0.25">
      <c r="E4542" s="16"/>
    </row>
    <row r="4543" spans="5:5" x14ac:dyDescent="0.25">
      <c r="E4543" s="16"/>
    </row>
    <row r="4544" spans="5:5" x14ac:dyDescent="0.25">
      <c r="E4544" s="16"/>
    </row>
    <row r="4545" spans="5:5" x14ac:dyDescent="0.25">
      <c r="E4545" s="16"/>
    </row>
    <row r="4546" spans="5:5" x14ac:dyDescent="0.25">
      <c r="E4546" s="16"/>
    </row>
    <row r="4547" spans="5:5" x14ac:dyDescent="0.25">
      <c r="E4547" s="16"/>
    </row>
    <row r="4548" spans="5:5" x14ac:dyDescent="0.25">
      <c r="E4548" s="16"/>
    </row>
    <row r="4549" spans="5:5" x14ac:dyDescent="0.25">
      <c r="E4549" s="16"/>
    </row>
    <row r="4550" spans="5:5" x14ac:dyDescent="0.25">
      <c r="E4550" s="16"/>
    </row>
    <row r="4551" spans="5:5" x14ac:dyDescent="0.25">
      <c r="E4551" s="16"/>
    </row>
    <row r="4552" spans="5:5" x14ac:dyDescent="0.25">
      <c r="E4552" s="16"/>
    </row>
    <row r="4553" spans="5:5" x14ac:dyDescent="0.25">
      <c r="E4553" s="16"/>
    </row>
    <row r="4554" spans="5:5" x14ac:dyDescent="0.25">
      <c r="E4554" s="16"/>
    </row>
    <row r="4555" spans="5:5" x14ac:dyDescent="0.25">
      <c r="E4555" s="16"/>
    </row>
    <row r="4556" spans="5:5" x14ac:dyDescent="0.25">
      <c r="E4556" s="16"/>
    </row>
    <row r="4557" spans="5:5" x14ac:dyDescent="0.25">
      <c r="E4557" s="16"/>
    </row>
    <row r="4558" spans="5:5" x14ac:dyDescent="0.25">
      <c r="E4558" s="16"/>
    </row>
    <row r="4559" spans="5:5" x14ac:dyDescent="0.25">
      <c r="E4559" s="16"/>
    </row>
    <row r="4560" spans="5:5" x14ac:dyDescent="0.25">
      <c r="E4560" s="16"/>
    </row>
    <row r="4561" spans="5:5" x14ac:dyDescent="0.25">
      <c r="E4561" s="16"/>
    </row>
    <row r="4562" spans="5:5" x14ac:dyDescent="0.25">
      <c r="E4562" s="16"/>
    </row>
    <row r="4563" spans="5:5" x14ac:dyDescent="0.25">
      <c r="E4563" s="16"/>
    </row>
    <row r="4564" spans="5:5" x14ac:dyDescent="0.25">
      <c r="E4564" s="16"/>
    </row>
    <row r="4565" spans="5:5" x14ac:dyDescent="0.25">
      <c r="E4565" s="16"/>
    </row>
    <row r="4566" spans="5:5" x14ac:dyDescent="0.25">
      <c r="E4566" s="16"/>
    </row>
    <row r="4567" spans="5:5" x14ac:dyDescent="0.25">
      <c r="E4567" s="16"/>
    </row>
    <row r="4568" spans="5:5" x14ac:dyDescent="0.25">
      <c r="E4568" s="16"/>
    </row>
    <row r="4569" spans="5:5" x14ac:dyDescent="0.25">
      <c r="E4569" s="16"/>
    </row>
    <row r="4570" spans="5:5" x14ac:dyDescent="0.25">
      <c r="E4570" s="16"/>
    </row>
    <row r="4571" spans="5:5" x14ac:dyDescent="0.25">
      <c r="E4571" s="16"/>
    </row>
    <row r="4572" spans="5:5" x14ac:dyDescent="0.25">
      <c r="E4572" s="16"/>
    </row>
    <row r="4573" spans="5:5" x14ac:dyDescent="0.25">
      <c r="E4573" s="16"/>
    </row>
    <row r="4574" spans="5:5" x14ac:dyDescent="0.25">
      <c r="E4574" s="16"/>
    </row>
    <row r="4575" spans="5:5" x14ac:dyDescent="0.25">
      <c r="E4575" s="16"/>
    </row>
    <row r="4576" spans="5:5" x14ac:dyDescent="0.25">
      <c r="E4576" s="16"/>
    </row>
    <row r="4577" spans="5:5" x14ac:dyDescent="0.25">
      <c r="E4577" s="16"/>
    </row>
    <row r="4578" spans="5:5" x14ac:dyDescent="0.25">
      <c r="E4578" s="16"/>
    </row>
    <row r="4579" spans="5:5" x14ac:dyDescent="0.25">
      <c r="E4579" s="16"/>
    </row>
    <row r="4580" spans="5:5" x14ac:dyDescent="0.25">
      <c r="E4580" s="16"/>
    </row>
    <row r="4581" spans="5:5" x14ac:dyDescent="0.25">
      <c r="E4581" s="16"/>
    </row>
    <row r="4582" spans="5:5" x14ac:dyDescent="0.25">
      <c r="E4582" s="16"/>
    </row>
    <row r="4583" spans="5:5" x14ac:dyDescent="0.25">
      <c r="E4583" s="16"/>
    </row>
    <row r="4584" spans="5:5" x14ac:dyDescent="0.25">
      <c r="E4584" s="16"/>
    </row>
    <row r="4585" spans="5:5" x14ac:dyDescent="0.25">
      <c r="E4585" s="16"/>
    </row>
    <row r="4586" spans="5:5" x14ac:dyDescent="0.25">
      <c r="E4586" s="16"/>
    </row>
    <row r="4587" spans="5:5" x14ac:dyDescent="0.25">
      <c r="E4587" s="16"/>
    </row>
    <row r="4588" spans="5:5" x14ac:dyDescent="0.25">
      <c r="E4588" s="16"/>
    </row>
    <row r="4589" spans="5:5" x14ac:dyDescent="0.25">
      <c r="E4589" s="16"/>
    </row>
    <row r="4590" spans="5:5" x14ac:dyDescent="0.25">
      <c r="E4590" s="16"/>
    </row>
    <row r="4591" spans="5:5" x14ac:dyDescent="0.25">
      <c r="E4591" s="16"/>
    </row>
    <row r="4592" spans="5:5" x14ac:dyDescent="0.25">
      <c r="E4592" s="16"/>
    </row>
    <row r="4593" spans="5:5" x14ac:dyDescent="0.25">
      <c r="E4593" s="16"/>
    </row>
    <row r="4594" spans="5:5" x14ac:dyDescent="0.25">
      <c r="E4594" s="16"/>
    </row>
    <row r="4595" spans="5:5" x14ac:dyDescent="0.25">
      <c r="E4595" s="16"/>
    </row>
    <row r="4596" spans="5:5" x14ac:dyDescent="0.25">
      <c r="E4596" s="16"/>
    </row>
    <row r="4597" spans="5:5" x14ac:dyDescent="0.25">
      <c r="E4597" s="16"/>
    </row>
    <row r="4598" spans="5:5" x14ac:dyDescent="0.25">
      <c r="E4598" s="16"/>
    </row>
    <row r="4599" spans="5:5" x14ac:dyDescent="0.25">
      <c r="E4599" s="16"/>
    </row>
    <row r="4600" spans="5:5" x14ac:dyDescent="0.25">
      <c r="E4600" s="16"/>
    </row>
    <row r="4601" spans="5:5" x14ac:dyDescent="0.25">
      <c r="E4601" s="16"/>
    </row>
    <row r="4602" spans="5:5" x14ac:dyDescent="0.25">
      <c r="E4602" s="16"/>
    </row>
    <row r="4603" spans="5:5" x14ac:dyDescent="0.25">
      <c r="E4603" s="16"/>
    </row>
    <row r="4604" spans="5:5" x14ac:dyDescent="0.25">
      <c r="E4604" s="16"/>
    </row>
    <row r="4605" spans="5:5" x14ac:dyDescent="0.25">
      <c r="E4605" s="16"/>
    </row>
    <row r="4606" spans="5:5" x14ac:dyDescent="0.25">
      <c r="E4606" s="16"/>
    </row>
    <row r="4607" spans="5:5" x14ac:dyDescent="0.25">
      <c r="E4607" s="16"/>
    </row>
    <row r="4608" spans="5:5" x14ac:dyDescent="0.25">
      <c r="E4608" s="16"/>
    </row>
    <row r="4609" spans="5:5" x14ac:dyDescent="0.25">
      <c r="E4609" s="16"/>
    </row>
    <row r="4610" spans="5:5" x14ac:dyDescent="0.25">
      <c r="E4610" s="16"/>
    </row>
    <row r="4611" spans="5:5" x14ac:dyDescent="0.25">
      <c r="E4611" s="16"/>
    </row>
    <row r="4612" spans="5:5" x14ac:dyDescent="0.25">
      <c r="E4612" s="16"/>
    </row>
    <row r="4613" spans="5:5" x14ac:dyDescent="0.25">
      <c r="E4613" s="16"/>
    </row>
    <row r="4614" spans="5:5" x14ac:dyDescent="0.25">
      <c r="E4614" s="16"/>
    </row>
    <row r="4615" spans="5:5" x14ac:dyDescent="0.25">
      <c r="E4615" s="16"/>
    </row>
    <row r="4616" spans="5:5" x14ac:dyDescent="0.25">
      <c r="E4616" s="16"/>
    </row>
    <row r="4617" spans="5:5" x14ac:dyDescent="0.25">
      <c r="E4617" s="16"/>
    </row>
    <row r="4618" spans="5:5" x14ac:dyDescent="0.25">
      <c r="E4618" s="16"/>
    </row>
    <row r="4619" spans="5:5" x14ac:dyDescent="0.25">
      <c r="E4619" s="16"/>
    </row>
    <row r="4620" spans="5:5" x14ac:dyDescent="0.25">
      <c r="E4620" s="16"/>
    </row>
    <row r="4621" spans="5:5" x14ac:dyDescent="0.25">
      <c r="E4621" s="16"/>
    </row>
    <row r="4622" spans="5:5" x14ac:dyDescent="0.25">
      <c r="E4622" s="16"/>
    </row>
    <row r="4623" spans="5:5" x14ac:dyDescent="0.25">
      <c r="E4623" s="16"/>
    </row>
    <row r="4624" spans="5:5" x14ac:dyDescent="0.25">
      <c r="E4624" s="16"/>
    </row>
    <row r="4625" spans="5:5" x14ac:dyDescent="0.25">
      <c r="E4625" s="16"/>
    </row>
    <row r="4626" spans="5:5" x14ac:dyDescent="0.25">
      <c r="E4626" s="16"/>
    </row>
    <row r="4627" spans="5:5" x14ac:dyDescent="0.25">
      <c r="E4627" s="16"/>
    </row>
    <row r="4628" spans="5:5" x14ac:dyDescent="0.25">
      <c r="E4628" s="16"/>
    </row>
    <row r="4629" spans="5:5" x14ac:dyDescent="0.25">
      <c r="E4629" s="16"/>
    </row>
    <row r="4630" spans="5:5" x14ac:dyDescent="0.25">
      <c r="E4630" s="16"/>
    </row>
    <row r="4631" spans="5:5" x14ac:dyDescent="0.25">
      <c r="E4631" s="16"/>
    </row>
    <row r="4632" spans="5:5" x14ac:dyDescent="0.25">
      <c r="E4632" s="16"/>
    </row>
    <row r="4633" spans="5:5" x14ac:dyDescent="0.25">
      <c r="E4633" s="16"/>
    </row>
    <row r="4634" spans="5:5" x14ac:dyDescent="0.25">
      <c r="E4634" s="16"/>
    </row>
    <row r="4635" spans="5:5" x14ac:dyDescent="0.25">
      <c r="E4635" s="16"/>
    </row>
    <row r="4636" spans="5:5" x14ac:dyDescent="0.25">
      <c r="E4636" s="16"/>
    </row>
    <row r="4637" spans="5:5" x14ac:dyDescent="0.25">
      <c r="E4637" s="16"/>
    </row>
    <row r="4638" spans="5:5" x14ac:dyDescent="0.25">
      <c r="E4638" s="16"/>
    </row>
    <row r="4639" spans="5:5" x14ac:dyDescent="0.25">
      <c r="E4639" s="16"/>
    </row>
    <row r="4640" spans="5:5" x14ac:dyDescent="0.25">
      <c r="E4640" s="16"/>
    </row>
    <row r="4641" spans="5:5" x14ac:dyDescent="0.25">
      <c r="E4641" s="16"/>
    </row>
    <row r="4642" spans="5:5" x14ac:dyDescent="0.25">
      <c r="E4642" s="16"/>
    </row>
    <row r="4643" spans="5:5" x14ac:dyDescent="0.25">
      <c r="E4643" s="16"/>
    </row>
    <row r="4644" spans="5:5" x14ac:dyDescent="0.25">
      <c r="E4644" s="16"/>
    </row>
    <row r="4645" spans="5:5" x14ac:dyDescent="0.25">
      <c r="E4645" s="16"/>
    </row>
    <row r="4646" spans="5:5" x14ac:dyDescent="0.25">
      <c r="E4646" s="16"/>
    </row>
    <row r="4647" spans="5:5" x14ac:dyDescent="0.25">
      <c r="E4647" s="16"/>
    </row>
    <row r="4648" spans="5:5" x14ac:dyDescent="0.25">
      <c r="E4648" s="16"/>
    </row>
    <row r="4649" spans="5:5" x14ac:dyDescent="0.25">
      <c r="E4649" s="16"/>
    </row>
    <row r="4650" spans="5:5" x14ac:dyDescent="0.25">
      <c r="E4650" s="16"/>
    </row>
    <row r="4651" spans="5:5" x14ac:dyDescent="0.25">
      <c r="E4651" s="16"/>
    </row>
    <row r="4652" spans="5:5" x14ac:dyDescent="0.25">
      <c r="E4652" s="16"/>
    </row>
    <row r="4653" spans="5:5" x14ac:dyDescent="0.25">
      <c r="E4653" s="16"/>
    </row>
    <row r="4654" spans="5:5" x14ac:dyDescent="0.25">
      <c r="E4654" s="16"/>
    </row>
    <row r="4655" spans="5:5" x14ac:dyDescent="0.25">
      <c r="E4655" s="16"/>
    </row>
    <row r="4656" spans="5:5" x14ac:dyDescent="0.25">
      <c r="E4656" s="16"/>
    </row>
    <row r="4657" spans="5:5" x14ac:dyDescent="0.25">
      <c r="E4657" s="16"/>
    </row>
    <row r="4658" spans="5:5" x14ac:dyDescent="0.25">
      <c r="E4658" s="16"/>
    </row>
    <row r="4659" spans="5:5" x14ac:dyDescent="0.25">
      <c r="E4659" s="16"/>
    </row>
    <row r="4660" spans="5:5" x14ac:dyDescent="0.25">
      <c r="E4660" s="16"/>
    </row>
    <row r="4661" spans="5:5" x14ac:dyDescent="0.25">
      <c r="E4661" s="16"/>
    </row>
    <row r="4662" spans="5:5" x14ac:dyDescent="0.25">
      <c r="E4662" s="16"/>
    </row>
    <row r="4663" spans="5:5" x14ac:dyDescent="0.25">
      <c r="E4663" s="16"/>
    </row>
    <row r="4664" spans="5:5" x14ac:dyDescent="0.25">
      <c r="E4664" s="16"/>
    </row>
    <row r="4665" spans="5:5" x14ac:dyDescent="0.25">
      <c r="E4665" s="16"/>
    </row>
    <row r="4666" spans="5:5" x14ac:dyDescent="0.25">
      <c r="E4666" s="16"/>
    </row>
    <row r="4667" spans="5:5" x14ac:dyDescent="0.25">
      <c r="E4667" s="16"/>
    </row>
    <row r="4668" spans="5:5" x14ac:dyDescent="0.25">
      <c r="E4668" s="16"/>
    </row>
    <row r="4669" spans="5:5" x14ac:dyDescent="0.25">
      <c r="E4669" s="16"/>
    </row>
    <row r="4670" spans="5:5" x14ac:dyDescent="0.25">
      <c r="E4670" s="16"/>
    </row>
    <row r="4671" spans="5:5" x14ac:dyDescent="0.25">
      <c r="E4671" s="16"/>
    </row>
    <row r="4672" spans="5:5" x14ac:dyDescent="0.25">
      <c r="E4672" s="16"/>
    </row>
    <row r="4673" spans="5:5" x14ac:dyDescent="0.25">
      <c r="E4673" s="16"/>
    </row>
    <row r="4674" spans="5:5" x14ac:dyDescent="0.25">
      <c r="E4674" s="16"/>
    </row>
    <row r="4675" spans="5:5" x14ac:dyDescent="0.25">
      <c r="E4675" s="16"/>
    </row>
    <row r="4676" spans="5:5" x14ac:dyDescent="0.25">
      <c r="E4676" s="16"/>
    </row>
    <row r="4677" spans="5:5" x14ac:dyDescent="0.25">
      <c r="E4677" s="16"/>
    </row>
    <row r="4678" spans="5:5" x14ac:dyDescent="0.25">
      <c r="E4678" s="16"/>
    </row>
    <row r="4679" spans="5:5" x14ac:dyDescent="0.25">
      <c r="E4679" s="16"/>
    </row>
    <row r="4680" spans="5:5" x14ac:dyDescent="0.25">
      <c r="E4680" s="16"/>
    </row>
    <row r="4681" spans="5:5" x14ac:dyDescent="0.25">
      <c r="E4681" s="16"/>
    </row>
    <row r="4682" spans="5:5" x14ac:dyDescent="0.25">
      <c r="E4682" s="16"/>
    </row>
    <row r="4683" spans="5:5" x14ac:dyDescent="0.25">
      <c r="E4683" s="16"/>
    </row>
    <row r="4684" spans="5:5" x14ac:dyDescent="0.25">
      <c r="E4684" s="16"/>
    </row>
    <row r="4685" spans="5:5" x14ac:dyDescent="0.25">
      <c r="E4685" s="16"/>
    </row>
    <row r="4686" spans="5:5" x14ac:dyDescent="0.25">
      <c r="E4686" s="16"/>
    </row>
    <row r="4687" spans="5:5" x14ac:dyDescent="0.25">
      <c r="E4687" s="16"/>
    </row>
    <row r="4688" spans="5:5" x14ac:dyDescent="0.25">
      <c r="E4688" s="16"/>
    </row>
    <row r="4689" spans="5:5" x14ac:dyDescent="0.25">
      <c r="E4689" s="16"/>
    </row>
    <row r="4690" spans="5:5" x14ac:dyDescent="0.25">
      <c r="E4690" s="16"/>
    </row>
    <row r="4691" spans="5:5" x14ac:dyDescent="0.25">
      <c r="E4691" s="16"/>
    </row>
    <row r="4692" spans="5:5" x14ac:dyDescent="0.25">
      <c r="E4692" s="16"/>
    </row>
    <row r="4693" spans="5:5" x14ac:dyDescent="0.25">
      <c r="E4693" s="16"/>
    </row>
    <row r="4694" spans="5:5" x14ac:dyDescent="0.25">
      <c r="E4694" s="16"/>
    </row>
    <row r="4695" spans="5:5" x14ac:dyDescent="0.25">
      <c r="E4695" s="16"/>
    </row>
    <row r="4696" spans="5:5" x14ac:dyDescent="0.25">
      <c r="E4696" s="16"/>
    </row>
    <row r="4697" spans="5:5" x14ac:dyDescent="0.25">
      <c r="E4697" s="16"/>
    </row>
    <row r="4698" spans="5:5" x14ac:dyDescent="0.25">
      <c r="E4698" s="16"/>
    </row>
    <row r="4699" spans="5:5" x14ac:dyDescent="0.25">
      <c r="E4699" s="16"/>
    </row>
    <row r="4700" spans="5:5" x14ac:dyDescent="0.25">
      <c r="E4700" s="16"/>
    </row>
    <row r="4701" spans="5:5" x14ac:dyDescent="0.25">
      <c r="E4701" s="16"/>
    </row>
    <row r="4702" spans="5:5" x14ac:dyDescent="0.25">
      <c r="E4702" s="16"/>
    </row>
    <row r="4703" spans="5:5" x14ac:dyDescent="0.25">
      <c r="E4703" s="16"/>
    </row>
    <row r="4704" spans="5:5" x14ac:dyDescent="0.25">
      <c r="E4704" s="16"/>
    </row>
    <row r="4705" spans="5:5" x14ac:dyDescent="0.25">
      <c r="E4705" s="16"/>
    </row>
    <row r="4706" spans="5:5" x14ac:dyDescent="0.25">
      <c r="E4706" s="16"/>
    </row>
    <row r="4707" spans="5:5" x14ac:dyDescent="0.25">
      <c r="E4707" s="16"/>
    </row>
    <row r="4708" spans="5:5" x14ac:dyDescent="0.25">
      <c r="E4708" s="16"/>
    </row>
    <row r="4709" spans="5:5" x14ac:dyDescent="0.25">
      <c r="E4709" s="16"/>
    </row>
    <row r="4710" spans="5:5" x14ac:dyDescent="0.25">
      <c r="E4710" s="16"/>
    </row>
    <row r="4711" spans="5:5" x14ac:dyDescent="0.25">
      <c r="E4711" s="16"/>
    </row>
    <row r="4712" spans="5:5" x14ac:dyDescent="0.25">
      <c r="E4712" s="16"/>
    </row>
    <row r="4713" spans="5:5" x14ac:dyDescent="0.25">
      <c r="E4713" s="16"/>
    </row>
    <row r="4714" spans="5:5" x14ac:dyDescent="0.25">
      <c r="E4714" s="16"/>
    </row>
    <row r="4715" spans="5:5" x14ac:dyDescent="0.25">
      <c r="E4715" s="16"/>
    </row>
    <row r="4716" spans="5:5" x14ac:dyDescent="0.25">
      <c r="E4716" s="16"/>
    </row>
    <row r="4717" spans="5:5" x14ac:dyDescent="0.25">
      <c r="E4717" s="16"/>
    </row>
    <row r="4718" spans="5:5" x14ac:dyDescent="0.25">
      <c r="E4718" s="16"/>
    </row>
    <row r="4719" spans="5:5" x14ac:dyDescent="0.25">
      <c r="E4719" s="16"/>
    </row>
    <row r="4720" spans="5:5" x14ac:dyDescent="0.25">
      <c r="E4720" s="16"/>
    </row>
    <row r="4721" spans="5:5" x14ac:dyDescent="0.25">
      <c r="E4721" s="16"/>
    </row>
    <row r="4722" spans="5:5" x14ac:dyDescent="0.25">
      <c r="E4722" s="16"/>
    </row>
    <row r="4723" spans="5:5" x14ac:dyDescent="0.25">
      <c r="E4723" s="16"/>
    </row>
    <row r="4724" spans="5:5" x14ac:dyDescent="0.25">
      <c r="E4724" s="16"/>
    </row>
    <row r="4725" spans="5:5" x14ac:dyDescent="0.25">
      <c r="E4725" s="16"/>
    </row>
    <row r="4726" spans="5:5" x14ac:dyDescent="0.25">
      <c r="E4726" s="16"/>
    </row>
    <row r="4727" spans="5:5" x14ac:dyDescent="0.25">
      <c r="E4727" s="16"/>
    </row>
    <row r="4728" spans="5:5" x14ac:dyDescent="0.25">
      <c r="E4728" s="16"/>
    </row>
    <row r="4729" spans="5:5" x14ac:dyDescent="0.25">
      <c r="E4729" s="16"/>
    </row>
    <row r="4730" spans="5:5" x14ac:dyDescent="0.25">
      <c r="E4730" s="16"/>
    </row>
    <row r="4731" spans="5:5" x14ac:dyDescent="0.25">
      <c r="E4731" s="16"/>
    </row>
    <row r="4732" spans="5:5" x14ac:dyDescent="0.25">
      <c r="E4732" s="16"/>
    </row>
    <row r="4733" spans="5:5" x14ac:dyDescent="0.25">
      <c r="E4733" s="16"/>
    </row>
    <row r="4734" spans="5:5" x14ac:dyDescent="0.25">
      <c r="E4734" s="16"/>
    </row>
    <row r="4735" spans="5:5" x14ac:dyDescent="0.25">
      <c r="E4735" s="16"/>
    </row>
    <row r="4736" spans="5:5" x14ac:dyDescent="0.25">
      <c r="E4736" s="16"/>
    </row>
    <row r="4737" spans="5:5" x14ac:dyDescent="0.25">
      <c r="E4737" s="16"/>
    </row>
    <row r="4738" spans="5:5" x14ac:dyDescent="0.25">
      <c r="E4738" s="16"/>
    </row>
    <row r="4739" spans="5:5" x14ac:dyDescent="0.25">
      <c r="E4739" s="16"/>
    </row>
    <row r="4740" spans="5:5" x14ac:dyDescent="0.25">
      <c r="E4740" s="16"/>
    </row>
    <row r="4741" spans="5:5" x14ac:dyDescent="0.25">
      <c r="E4741" s="16"/>
    </row>
    <row r="4742" spans="5:5" x14ac:dyDescent="0.25">
      <c r="E4742" s="16"/>
    </row>
    <row r="4743" spans="5:5" x14ac:dyDescent="0.25">
      <c r="E4743" s="16"/>
    </row>
    <row r="4744" spans="5:5" x14ac:dyDescent="0.25">
      <c r="E4744" s="16"/>
    </row>
    <row r="4745" spans="5:5" x14ac:dyDescent="0.25">
      <c r="E4745" s="16"/>
    </row>
    <row r="4746" spans="5:5" x14ac:dyDescent="0.25">
      <c r="E4746" s="16"/>
    </row>
    <row r="4747" spans="5:5" x14ac:dyDescent="0.25">
      <c r="E4747" s="16"/>
    </row>
    <row r="4748" spans="5:5" x14ac:dyDescent="0.25">
      <c r="E4748" s="16"/>
    </row>
    <row r="4749" spans="5:5" x14ac:dyDescent="0.25">
      <c r="E4749" s="16"/>
    </row>
    <row r="4750" spans="5:5" x14ac:dyDescent="0.25">
      <c r="E4750" s="16"/>
    </row>
    <row r="4751" spans="5:5" x14ac:dyDescent="0.25">
      <c r="E4751" s="16"/>
    </row>
    <row r="4752" spans="5:5" x14ac:dyDescent="0.25">
      <c r="E4752" s="16"/>
    </row>
    <row r="4753" spans="5:5" x14ac:dyDescent="0.25">
      <c r="E4753" s="16"/>
    </row>
    <row r="4754" spans="5:5" x14ac:dyDescent="0.25">
      <c r="E4754" s="16"/>
    </row>
    <row r="4755" spans="5:5" x14ac:dyDescent="0.25">
      <c r="E4755" s="16"/>
    </row>
    <row r="4756" spans="5:5" x14ac:dyDescent="0.25">
      <c r="E4756" s="16"/>
    </row>
    <row r="4757" spans="5:5" x14ac:dyDescent="0.25">
      <c r="E4757" s="16"/>
    </row>
    <row r="4758" spans="5:5" x14ac:dyDescent="0.25">
      <c r="E4758" s="16"/>
    </row>
    <row r="4759" spans="5:5" x14ac:dyDescent="0.25">
      <c r="E4759" s="16"/>
    </row>
    <row r="4760" spans="5:5" x14ac:dyDescent="0.25">
      <c r="E4760" s="16"/>
    </row>
    <row r="4761" spans="5:5" x14ac:dyDescent="0.25">
      <c r="E4761" s="16"/>
    </row>
    <row r="4762" spans="5:5" x14ac:dyDescent="0.25">
      <c r="E4762" s="16"/>
    </row>
    <row r="4763" spans="5:5" x14ac:dyDescent="0.25">
      <c r="E4763" s="16"/>
    </row>
    <row r="4764" spans="5:5" x14ac:dyDescent="0.25">
      <c r="E4764" s="16"/>
    </row>
    <row r="4765" spans="5:5" x14ac:dyDescent="0.25">
      <c r="E4765" s="16"/>
    </row>
    <row r="4766" spans="5:5" x14ac:dyDescent="0.25">
      <c r="E4766" s="16"/>
    </row>
    <row r="4767" spans="5:5" x14ac:dyDescent="0.25">
      <c r="E4767" s="16"/>
    </row>
    <row r="4768" spans="5:5" x14ac:dyDescent="0.25">
      <c r="E4768" s="16"/>
    </row>
    <row r="4769" spans="5:5" x14ac:dyDescent="0.25">
      <c r="E4769" s="16"/>
    </row>
    <row r="4770" spans="5:5" x14ac:dyDescent="0.25">
      <c r="E4770" s="16"/>
    </row>
    <row r="4771" spans="5:5" x14ac:dyDescent="0.25">
      <c r="E4771" s="16"/>
    </row>
    <row r="4772" spans="5:5" x14ac:dyDescent="0.25">
      <c r="E4772" s="16"/>
    </row>
    <row r="4773" spans="5:5" x14ac:dyDescent="0.25">
      <c r="E4773" s="16"/>
    </row>
    <row r="4774" spans="5:5" x14ac:dyDescent="0.25">
      <c r="E4774" s="16"/>
    </row>
    <row r="4775" spans="5:5" x14ac:dyDescent="0.25">
      <c r="E4775" s="16"/>
    </row>
    <row r="4776" spans="5:5" x14ac:dyDescent="0.25">
      <c r="E4776" s="16"/>
    </row>
    <row r="4777" spans="5:5" x14ac:dyDescent="0.25">
      <c r="E4777" s="16"/>
    </row>
    <row r="4778" spans="5:5" x14ac:dyDescent="0.25">
      <c r="E4778" s="16"/>
    </row>
    <row r="4779" spans="5:5" x14ac:dyDescent="0.25">
      <c r="E4779" s="16"/>
    </row>
    <row r="4780" spans="5:5" x14ac:dyDescent="0.25">
      <c r="E4780" s="16"/>
    </row>
    <row r="4781" spans="5:5" x14ac:dyDescent="0.25">
      <c r="E4781" s="16"/>
    </row>
    <row r="4782" spans="5:5" x14ac:dyDescent="0.25">
      <c r="E4782" s="16"/>
    </row>
    <row r="4783" spans="5:5" x14ac:dyDescent="0.25">
      <c r="E4783" s="16"/>
    </row>
    <row r="4784" spans="5:5" x14ac:dyDescent="0.25">
      <c r="E4784" s="16"/>
    </row>
    <row r="4785" spans="5:5" x14ac:dyDescent="0.25">
      <c r="E4785" s="16"/>
    </row>
    <row r="4786" spans="5:5" x14ac:dyDescent="0.25">
      <c r="E4786" s="16"/>
    </row>
    <row r="4787" spans="5:5" x14ac:dyDescent="0.25">
      <c r="E4787" s="16"/>
    </row>
    <row r="4788" spans="5:5" x14ac:dyDescent="0.25">
      <c r="E4788" s="16"/>
    </row>
    <row r="4789" spans="5:5" x14ac:dyDescent="0.25">
      <c r="E4789" s="16"/>
    </row>
    <row r="4790" spans="5:5" x14ac:dyDescent="0.25">
      <c r="E4790" s="16"/>
    </row>
    <row r="4791" spans="5:5" x14ac:dyDescent="0.25">
      <c r="E4791" s="16"/>
    </row>
    <row r="4792" spans="5:5" x14ac:dyDescent="0.25">
      <c r="E4792" s="16"/>
    </row>
    <row r="4793" spans="5:5" x14ac:dyDescent="0.25">
      <c r="E4793" s="16"/>
    </row>
    <row r="4794" spans="5:5" x14ac:dyDescent="0.25">
      <c r="E4794" s="16"/>
    </row>
    <row r="4795" spans="5:5" x14ac:dyDescent="0.25">
      <c r="E4795" s="16"/>
    </row>
    <row r="4796" spans="5:5" x14ac:dyDescent="0.25">
      <c r="E4796" s="16"/>
    </row>
    <row r="4797" spans="5:5" x14ac:dyDescent="0.25">
      <c r="E4797" s="16"/>
    </row>
    <row r="4798" spans="5:5" x14ac:dyDescent="0.25">
      <c r="E4798" s="16"/>
    </row>
    <row r="4799" spans="5:5" x14ac:dyDescent="0.25">
      <c r="E4799" s="16"/>
    </row>
    <row r="4800" spans="5:5" x14ac:dyDescent="0.25">
      <c r="E4800" s="16"/>
    </row>
    <row r="4801" spans="5:5" x14ac:dyDescent="0.25">
      <c r="E4801" s="16"/>
    </row>
    <row r="4802" spans="5:5" x14ac:dyDescent="0.25">
      <c r="E4802" s="16"/>
    </row>
    <row r="4803" spans="5:5" x14ac:dyDescent="0.25">
      <c r="E4803" s="16"/>
    </row>
    <row r="4804" spans="5:5" x14ac:dyDescent="0.25">
      <c r="E4804" s="16"/>
    </row>
    <row r="4805" spans="5:5" x14ac:dyDescent="0.25">
      <c r="E4805" s="16"/>
    </row>
    <row r="4806" spans="5:5" x14ac:dyDescent="0.25">
      <c r="E4806" s="16"/>
    </row>
    <row r="4807" spans="5:5" x14ac:dyDescent="0.25">
      <c r="E4807" s="16"/>
    </row>
    <row r="4808" spans="5:5" x14ac:dyDescent="0.25">
      <c r="E4808" s="16"/>
    </row>
    <row r="4809" spans="5:5" x14ac:dyDescent="0.25">
      <c r="E4809" s="16"/>
    </row>
    <row r="4810" spans="5:5" x14ac:dyDescent="0.25">
      <c r="E4810" s="16"/>
    </row>
    <row r="4811" spans="5:5" x14ac:dyDescent="0.25">
      <c r="E4811" s="16"/>
    </row>
    <row r="4812" spans="5:5" x14ac:dyDescent="0.25">
      <c r="E4812" s="16"/>
    </row>
    <row r="4813" spans="5:5" x14ac:dyDescent="0.25">
      <c r="E4813" s="16"/>
    </row>
    <row r="4814" spans="5:5" x14ac:dyDescent="0.25">
      <c r="E4814" s="16"/>
    </row>
    <row r="4815" spans="5:5" x14ac:dyDescent="0.25">
      <c r="E4815" s="16"/>
    </row>
    <row r="4816" spans="5:5" x14ac:dyDescent="0.25">
      <c r="E4816" s="16"/>
    </row>
    <row r="4817" spans="5:5" x14ac:dyDescent="0.25">
      <c r="E4817" s="16"/>
    </row>
    <row r="4818" spans="5:5" x14ac:dyDescent="0.25">
      <c r="E4818" s="16"/>
    </row>
    <row r="4819" spans="5:5" x14ac:dyDescent="0.25">
      <c r="E4819" s="16"/>
    </row>
    <row r="4820" spans="5:5" x14ac:dyDescent="0.25">
      <c r="E4820" s="16"/>
    </row>
    <row r="4821" spans="5:5" x14ac:dyDescent="0.25">
      <c r="E4821" s="16"/>
    </row>
    <row r="4822" spans="5:5" x14ac:dyDescent="0.25">
      <c r="E4822" s="16"/>
    </row>
    <row r="4823" spans="5:5" x14ac:dyDescent="0.25">
      <c r="E4823" s="16"/>
    </row>
    <row r="4824" spans="5:5" x14ac:dyDescent="0.25">
      <c r="E4824" s="16"/>
    </row>
    <row r="4825" spans="5:5" x14ac:dyDescent="0.25">
      <c r="E4825" s="16"/>
    </row>
    <row r="4826" spans="5:5" x14ac:dyDescent="0.25">
      <c r="E4826" s="16"/>
    </row>
    <row r="4827" spans="5:5" x14ac:dyDescent="0.25">
      <c r="E4827" s="16"/>
    </row>
    <row r="4828" spans="5:5" x14ac:dyDescent="0.25">
      <c r="E4828" s="16"/>
    </row>
    <row r="4829" spans="5:5" x14ac:dyDescent="0.25">
      <c r="E4829" s="16"/>
    </row>
    <row r="4830" spans="5:5" x14ac:dyDescent="0.25">
      <c r="E4830" s="16"/>
    </row>
    <row r="4831" spans="5:5" x14ac:dyDescent="0.25">
      <c r="E4831" s="16"/>
    </row>
    <row r="4832" spans="5:5" x14ac:dyDescent="0.25">
      <c r="E4832" s="16"/>
    </row>
    <row r="4833" spans="5:5" x14ac:dyDescent="0.25">
      <c r="E4833" s="16"/>
    </row>
    <row r="4834" spans="5:5" x14ac:dyDescent="0.25">
      <c r="E4834" s="16"/>
    </row>
    <row r="4835" spans="5:5" x14ac:dyDescent="0.25">
      <c r="E4835" s="16"/>
    </row>
    <row r="4836" spans="5:5" x14ac:dyDescent="0.25">
      <c r="E4836" s="16"/>
    </row>
    <row r="4837" spans="5:5" x14ac:dyDescent="0.25">
      <c r="E4837" s="16"/>
    </row>
    <row r="4838" spans="5:5" x14ac:dyDescent="0.25">
      <c r="E4838" s="16"/>
    </row>
    <row r="4839" spans="5:5" x14ac:dyDescent="0.25">
      <c r="E4839" s="16"/>
    </row>
    <row r="4840" spans="5:5" x14ac:dyDescent="0.25">
      <c r="E4840" s="16"/>
    </row>
    <row r="4841" spans="5:5" x14ac:dyDescent="0.25">
      <c r="E4841" s="16"/>
    </row>
    <row r="4842" spans="5:5" x14ac:dyDescent="0.25">
      <c r="E4842" s="16"/>
    </row>
    <row r="4843" spans="5:5" x14ac:dyDescent="0.25">
      <c r="E4843" s="16"/>
    </row>
    <row r="4844" spans="5:5" x14ac:dyDescent="0.25">
      <c r="E4844" s="16"/>
    </row>
    <row r="4845" spans="5:5" x14ac:dyDescent="0.25">
      <c r="E4845" s="16"/>
    </row>
    <row r="4846" spans="5:5" x14ac:dyDescent="0.25">
      <c r="E4846" s="16"/>
    </row>
    <row r="4847" spans="5:5" x14ac:dyDescent="0.25">
      <c r="E4847" s="16"/>
    </row>
    <row r="4848" spans="5:5" x14ac:dyDescent="0.25">
      <c r="E4848" s="16"/>
    </row>
    <row r="4849" spans="5:5" x14ac:dyDescent="0.25">
      <c r="E4849" s="16"/>
    </row>
    <row r="4850" spans="5:5" x14ac:dyDescent="0.25">
      <c r="E4850" s="16"/>
    </row>
    <row r="4851" spans="5:5" x14ac:dyDescent="0.25">
      <c r="E4851" s="16"/>
    </row>
    <row r="4852" spans="5:5" x14ac:dyDescent="0.25">
      <c r="E4852" s="16"/>
    </row>
    <row r="4853" spans="5:5" x14ac:dyDescent="0.25">
      <c r="E4853" s="16"/>
    </row>
    <row r="4854" spans="5:5" x14ac:dyDescent="0.25">
      <c r="E4854" s="16"/>
    </row>
    <row r="4855" spans="5:5" x14ac:dyDescent="0.25">
      <c r="E4855" s="16"/>
    </row>
    <row r="4856" spans="5:5" x14ac:dyDescent="0.25">
      <c r="E4856" s="16"/>
    </row>
    <row r="4857" spans="5:5" x14ac:dyDescent="0.25">
      <c r="E4857" s="16"/>
    </row>
    <row r="4858" spans="5:5" x14ac:dyDescent="0.25">
      <c r="E4858" s="16"/>
    </row>
    <row r="4859" spans="5:5" x14ac:dyDescent="0.25">
      <c r="E4859" s="16"/>
    </row>
    <row r="4860" spans="5:5" x14ac:dyDescent="0.25">
      <c r="E4860" s="16"/>
    </row>
    <row r="4861" spans="5:5" x14ac:dyDescent="0.25">
      <c r="E4861" s="16"/>
    </row>
    <row r="4862" spans="5:5" x14ac:dyDescent="0.25">
      <c r="E4862" s="16"/>
    </row>
    <row r="4863" spans="5:5" x14ac:dyDescent="0.25">
      <c r="E4863" s="16"/>
    </row>
    <row r="4864" spans="5:5" x14ac:dyDescent="0.25">
      <c r="E4864" s="16"/>
    </row>
    <row r="4865" spans="5:5" x14ac:dyDescent="0.25">
      <c r="E4865" s="16"/>
    </row>
    <row r="4866" spans="5:5" x14ac:dyDescent="0.25">
      <c r="E4866" s="16"/>
    </row>
    <row r="4867" spans="5:5" x14ac:dyDescent="0.25">
      <c r="E4867" s="16"/>
    </row>
    <row r="4868" spans="5:5" x14ac:dyDescent="0.25">
      <c r="E4868" s="16"/>
    </row>
    <row r="4869" spans="5:5" x14ac:dyDescent="0.25">
      <c r="E4869" s="16"/>
    </row>
    <row r="4870" spans="5:5" x14ac:dyDescent="0.25">
      <c r="E4870" s="16"/>
    </row>
    <row r="4871" spans="5:5" x14ac:dyDescent="0.25">
      <c r="E4871" s="16"/>
    </row>
    <row r="4872" spans="5:5" x14ac:dyDescent="0.25">
      <c r="E4872" s="16"/>
    </row>
    <row r="4873" spans="5:5" x14ac:dyDescent="0.25">
      <c r="E4873" s="16"/>
    </row>
    <row r="4874" spans="5:5" x14ac:dyDescent="0.25">
      <c r="E4874" s="16"/>
    </row>
    <row r="4875" spans="5:5" x14ac:dyDescent="0.25">
      <c r="E4875" s="16"/>
    </row>
    <row r="4876" spans="5:5" x14ac:dyDescent="0.25">
      <c r="E4876" s="16"/>
    </row>
    <row r="4877" spans="5:5" x14ac:dyDescent="0.25">
      <c r="E4877" s="16"/>
    </row>
    <row r="4878" spans="5:5" x14ac:dyDescent="0.25">
      <c r="E4878" s="16"/>
    </row>
    <row r="4879" spans="5:5" x14ac:dyDescent="0.25">
      <c r="E4879" s="16"/>
    </row>
    <row r="4880" spans="5:5" x14ac:dyDescent="0.25">
      <c r="E4880" s="16"/>
    </row>
    <row r="4881" spans="5:5" x14ac:dyDescent="0.25">
      <c r="E4881" s="16"/>
    </row>
    <row r="4882" spans="5:5" x14ac:dyDescent="0.25">
      <c r="E4882" s="16"/>
    </row>
    <row r="4883" spans="5:5" x14ac:dyDescent="0.25">
      <c r="E4883" s="16"/>
    </row>
    <row r="4884" spans="5:5" x14ac:dyDescent="0.25">
      <c r="E4884" s="16"/>
    </row>
    <row r="4885" spans="5:5" x14ac:dyDescent="0.25">
      <c r="E4885" s="16"/>
    </row>
    <row r="4886" spans="5:5" x14ac:dyDescent="0.25">
      <c r="E4886" s="16"/>
    </row>
    <row r="4887" spans="5:5" x14ac:dyDescent="0.25">
      <c r="E4887" s="16"/>
    </row>
    <row r="4888" spans="5:5" x14ac:dyDescent="0.25">
      <c r="E4888" s="16"/>
    </row>
    <row r="4889" spans="5:5" x14ac:dyDescent="0.25">
      <c r="E4889" s="16"/>
    </row>
    <row r="4890" spans="5:5" x14ac:dyDescent="0.25">
      <c r="E4890" s="16"/>
    </row>
    <row r="4891" spans="5:5" x14ac:dyDescent="0.25">
      <c r="E4891" s="16"/>
    </row>
    <row r="4892" spans="5:5" x14ac:dyDescent="0.25">
      <c r="E4892" s="16"/>
    </row>
    <row r="4893" spans="5:5" x14ac:dyDescent="0.25">
      <c r="E4893" s="16"/>
    </row>
    <row r="4894" spans="5:5" x14ac:dyDescent="0.25">
      <c r="E4894" s="16"/>
    </row>
    <row r="4895" spans="5:5" x14ac:dyDescent="0.25">
      <c r="E4895" s="16"/>
    </row>
    <row r="4896" spans="5:5" x14ac:dyDescent="0.25">
      <c r="E4896" s="16"/>
    </row>
    <row r="4897" spans="5:5" x14ac:dyDescent="0.25">
      <c r="E4897" s="16"/>
    </row>
    <row r="4898" spans="5:5" x14ac:dyDescent="0.25">
      <c r="E4898" s="16"/>
    </row>
    <row r="4899" spans="5:5" x14ac:dyDescent="0.25">
      <c r="E4899" s="16"/>
    </row>
    <row r="4900" spans="5:5" x14ac:dyDescent="0.25">
      <c r="E4900" s="16"/>
    </row>
    <row r="4901" spans="5:5" x14ac:dyDescent="0.25">
      <c r="E4901" s="16"/>
    </row>
    <row r="4902" spans="5:5" x14ac:dyDescent="0.25">
      <c r="E4902" s="16"/>
    </row>
    <row r="4903" spans="5:5" x14ac:dyDescent="0.25">
      <c r="E4903" s="16"/>
    </row>
    <row r="4904" spans="5:5" x14ac:dyDescent="0.25">
      <c r="E4904" s="16"/>
    </row>
    <row r="4905" spans="5:5" x14ac:dyDescent="0.25">
      <c r="E4905" s="16"/>
    </row>
    <row r="4906" spans="5:5" x14ac:dyDescent="0.25">
      <c r="E4906" s="16"/>
    </row>
    <row r="4907" spans="5:5" x14ac:dyDescent="0.25">
      <c r="E4907" s="16"/>
    </row>
    <row r="4908" spans="5:5" x14ac:dyDescent="0.25">
      <c r="E4908" s="16"/>
    </row>
    <row r="4909" spans="5:5" x14ac:dyDescent="0.25">
      <c r="E4909" s="16"/>
    </row>
    <row r="4910" spans="5:5" x14ac:dyDescent="0.25">
      <c r="E4910" s="16"/>
    </row>
    <row r="4911" spans="5:5" x14ac:dyDescent="0.25">
      <c r="E4911" s="16"/>
    </row>
    <row r="4912" spans="5:5" x14ac:dyDescent="0.25">
      <c r="E4912" s="16"/>
    </row>
    <row r="4913" spans="5:5" x14ac:dyDescent="0.25">
      <c r="E4913" s="16"/>
    </row>
    <row r="4914" spans="5:5" x14ac:dyDescent="0.25">
      <c r="E4914" s="16"/>
    </row>
    <row r="4915" spans="5:5" x14ac:dyDescent="0.25">
      <c r="E4915" s="16"/>
    </row>
    <row r="4916" spans="5:5" x14ac:dyDescent="0.25">
      <c r="E4916" s="16"/>
    </row>
    <row r="4917" spans="5:5" x14ac:dyDescent="0.25">
      <c r="E4917" s="16"/>
    </row>
    <row r="4918" spans="5:5" x14ac:dyDescent="0.25">
      <c r="E4918" s="16"/>
    </row>
    <row r="4919" spans="5:5" x14ac:dyDescent="0.25">
      <c r="E4919" s="16"/>
    </row>
    <row r="4920" spans="5:5" x14ac:dyDescent="0.25">
      <c r="E4920" s="16"/>
    </row>
    <row r="4921" spans="5:5" x14ac:dyDescent="0.25">
      <c r="E4921" s="16"/>
    </row>
    <row r="4922" spans="5:5" x14ac:dyDescent="0.25">
      <c r="E4922" s="16"/>
    </row>
    <row r="4923" spans="5:5" x14ac:dyDescent="0.25">
      <c r="E4923" s="16"/>
    </row>
    <row r="4924" spans="5:5" x14ac:dyDescent="0.25">
      <c r="E4924" s="16"/>
    </row>
    <row r="4925" spans="5:5" x14ac:dyDescent="0.25">
      <c r="E4925" s="16"/>
    </row>
    <row r="4926" spans="5:5" x14ac:dyDescent="0.25">
      <c r="E4926" s="16"/>
    </row>
    <row r="4927" spans="5:5" x14ac:dyDescent="0.25">
      <c r="E4927" s="16"/>
    </row>
    <row r="4928" spans="5:5" x14ac:dyDescent="0.25">
      <c r="E4928" s="16"/>
    </row>
    <row r="4929" spans="5:5" x14ac:dyDescent="0.25">
      <c r="E4929" s="16"/>
    </row>
    <row r="4930" spans="5:5" x14ac:dyDescent="0.25">
      <c r="E4930" s="16"/>
    </row>
    <row r="4931" spans="5:5" x14ac:dyDescent="0.25">
      <c r="E4931" s="16"/>
    </row>
    <row r="4932" spans="5:5" x14ac:dyDescent="0.25">
      <c r="E4932" s="16"/>
    </row>
    <row r="4933" spans="5:5" x14ac:dyDescent="0.25">
      <c r="E4933" s="16"/>
    </row>
    <row r="4934" spans="5:5" x14ac:dyDescent="0.25">
      <c r="E4934" s="16"/>
    </row>
    <row r="4935" spans="5:5" x14ac:dyDescent="0.25">
      <c r="E4935" s="16"/>
    </row>
    <row r="4936" spans="5:5" x14ac:dyDescent="0.25">
      <c r="E4936" s="16"/>
    </row>
    <row r="4937" spans="5:5" x14ac:dyDescent="0.25">
      <c r="E4937" s="16"/>
    </row>
    <row r="4938" spans="5:5" x14ac:dyDescent="0.25">
      <c r="E4938" s="16"/>
    </row>
    <row r="4939" spans="5:5" x14ac:dyDescent="0.25">
      <c r="E4939" s="16"/>
    </row>
    <row r="4940" spans="5:5" x14ac:dyDescent="0.25">
      <c r="E4940" s="16"/>
    </row>
    <row r="4941" spans="5:5" x14ac:dyDescent="0.25">
      <c r="E4941" s="16"/>
    </row>
    <row r="4942" spans="5:5" x14ac:dyDescent="0.25">
      <c r="E4942" s="16"/>
    </row>
    <row r="4943" spans="5:5" x14ac:dyDescent="0.25">
      <c r="E4943" s="16"/>
    </row>
    <row r="4944" spans="5:5" x14ac:dyDescent="0.25">
      <c r="E4944" s="16"/>
    </row>
    <row r="4945" spans="5:5" x14ac:dyDescent="0.25">
      <c r="E4945" s="16"/>
    </row>
    <row r="4946" spans="5:5" x14ac:dyDescent="0.25">
      <c r="E4946" s="16"/>
    </row>
    <row r="4947" spans="5:5" x14ac:dyDescent="0.25">
      <c r="E4947" s="16"/>
    </row>
    <row r="4948" spans="5:5" x14ac:dyDescent="0.25">
      <c r="E4948" s="16"/>
    </row>
    <row r="4949" spans="5:5" x14ac:dyDescent="0.25">
      <c r="E4949" s="16"/>
    </row>
    <row r="4950" spans="5:5" x14ac:dyDescent="0.25">
      <c r="E4950" s="16"/>
    </row>
    <row r="4951" spans="5:5" x14ac:dyDescent="0.25">
      <c r="E4951" s="16"/>
    </row>
    <row r="4952" spans="5:5" x14ac:dyDescent="0.25">
      <c r="E4952" s="16"/>
    </row>
    <row r="4953" spans="5:5" x14ac:dyDescent="0.25">
      <c r="E4953" s="16"/>
    </row>
    <row r="4954" spans="5:5" x14ac:dyDescent="0.25">
      <c r="E4954" s="16"/>
    </row>
    <row r="4955" spans="5:5" x14ac:dyDescent="0.25">
      <c r="E4955" s="16"/>
    </row>
    <row r="4956" spans="5:5" x14ac:dyDescent="0.25">
      <c r="E4956" s="16"/>
    </row>
    <row r="4957" spans="5:5" x14ac:dyDescent="0.25">
      <c r="E4957" s="16"/>
    </row>
    <row r="4958" spans="5:5" x14ac:dyDescent="0.25">
      <c r="E4958" s="16"/>
    </row>
    <row r="4959" spans="5:5" x14ac:dyDescent="0.25">
      <c r="E4959" s="16"/>
    </row>
    <row r="4960" spans="5:5" x14ac:dyDescent="0.25">
      <c r="E4960" s="16"/>
    </row>
    <row r="4961" spans="5:5" x14ac:dyDescent="0.25">
      <c r="E4961" s="16"/>
    </row>
    <row r="4962" spans="5:5" x14ac:dyDescent="0.25">
      <c r="E4962" s="16"/>
    </row>
    <row r="4963" spans="5:5" x14ac:dyDescent="0.25">
      <c r="E4963" s="16"/>
    </row>
    <row r="4964" spans="5:5" x14ac:dyDescent="0.25">
      <c r="E4964" s="16"/>
    </row>
    <row r="4965" spans="5:5" x14ac:dyDescent="0.25">
      <c r="E4965" s="16"/>
    </row>
    <row r="4966" spans="5:5" x14ac:dyDescent="0.25">
      <c r="E4966" s="16"/>
    </row>
    <row r="4967" spans="5:5" x14ac:dyDescent="0.25">
      <c r="E4967" s="16"/>
    </row>
    <row r="4968" spans="5:5" x14ac:dyDescent="0.25">
      <c r="E4968" s="16"/>
    </row>
    <row r="4969" spans="5:5" x14ac:dyDescent="0.25">
      <c r="E4969" s="16"/>
    </row>
    <row r="4970" spans="5:5" x14ac:dyDescent="0.25">
      <c r="E4970" s="16"/>
    </row>
    <row r="4971" spans="5:5" x14ac:dyDescent="0.25">
      <c r="E4971" s="16"/>
    </row>
    <row r="4972" spans="5:5" x14ac:dyDescent="0.25">
      <c r="E4972" s="16"/>
    </row>
    <row r="4973" spans="5:5" x14ac:dyDescent="0.25">
      <c r="E4973" s="16"/>
    </row>
    <row r="4974" spans="5:5" x14ac:dyDescent="0.25">
      <c r="E4974" s="16"/>
    </row>
    <row r="4975" spans="5:5" x14ac:dyDescent="0.25">
      <c r="E4975" s="16"/>
    </row>
    <row r="4976" spans="5:5" x14ac:dyDescent="0.25">
      <c r="E4976" s="16"/>
    </row>
    <row r="4977" spans="5:5" x14ac:dyDescent="0.25">
      <c r="E4977" s="16"/>
    </row>
    <row r="4978" spans="5:5" x14ac:dyDescent="0.25">
      <c r="E4978" s="16"/>
    </row>
    <row r="4979" spans="5:5" x14ac:dyDescent="0.25">
      <c r="E4979" s="16"/>
    </row>
    <row r="4980" spans="5:5" x14ac:dyDescent="0.25">
      <c r="E4980" s="16"/>
    </row>
    <row r="4981" spans="5:5" x14ac:dyDescent="0.25">
      <c r="E4981" s="16"/>
    </row>
    <row r="4982" spans="5:5" x14ac:dyDescent="0.25">
      <c r="E4982" s="16"/>
    </row>
    <row r="4983" spans="5:5" x14ac:dyDescent="0.25">
      <c r="E4983" s="16"/>
    </row>
    <row r="4984" spans="5:5" x14ac:dyDescent="0.25">
      <c r="E4984" s="16"/>
    </row>
    <row r="4985" spans="5:5" x14ac:dyDescent="0.25">
      <c r="E4985" s="16"/>
    </row>
    <row r="4986" spans="5:5" x14ac:dyDescent="0.25">
      <c r="E4986" s="16"/>
    </row>
    <row r="4987" spans="5:5" x14ac:dyDescent="0.25">
      <c r="E4987" s="16"/>
    </row>
    <row r="4988" spans="5:5" x14ac:dyDescent="0.25">
      <c r="E4988" s="16"/>
    </row>
    <row r="4989" spans="5:5" x14ac:dyDescent="0.25">
      <c r="E4989" s="16"/>
    </row>
    <row r="4990" spans="5:5" x14ac:dyDescent="0.25">
      <c r="E4990" s="16"/>
    </row>
    <row r="4991" spans="5:5" x14ac:dyDescent="0.25">
      <c r="E4991" s="16"/>
    </row>
    <row r="4992" spans="5:5" x14ac:dyDescent="0.25">
      <c r="E4992" s="16"/>
    </row>
    <row r="4993" spans="5:5" x14ac:dyDescent="0.25">
      <c r="E4993" s="16"/>
    </row>
    <row r="4994" spans="5:5" x14ac:dyDescent="0.25">
      <c r="E4994" s="16"/>
    </row>
    <row r="4995" spans="5:5" x14ac:dyDescent="0.25">
      <c r="E4995" s="16"/>
    </row>
    <row r="4996" spans="5:5" x14ac:dyDescent="0.25">
      <c r="E4996" s="16"/>
    </row>
    <row r="4997" spans="5:5" x14ac:dyDescent="0.25">
      <c r="E4997" s="16"/>
    </row>
    <row r="4998" spans="5:5" x14ac:dyDescent="0.25">
      <c r="E4998" s="16"/>
    </row>
    <row r="4999" spans="5:5" x14ac:dyDescent="0.25">
      <c r="E4999" s="16"/>
    </row>
    <row r="5000" spans="5:5" x14ac:dyDescent="0.25">
      <c r="E5000" s="16"/>
    </row>
    <row r="5001" spans="5:5" x14ac:dyDescent="0.25">
      <c r="E5001" s="16"/>
    </row>
    <row r="5002" spans="5:5" x14ac:dyDescent="0.25">
      <c r="E5002" s="16"/>
    </row>
    <row r="5003" spans="5:5" x14ac:dyDescent="0.25">
      <c r="E5003" s="16"/>
    </row>
    <row r="5004" spans="5:5" x14ac:dyDescent="0.25">
      <c r="E5004" s="16"/>
    </row>
    <row r="5005" spans="5:5" x14ac:dyDescent="0.25">
      <c r="E5005" s="16"/>
    </row>
    <row r="5006" spans="5:5" x14ac:dyDescent="0.25">
      <c r="E5006" s="16"/>
    </row>
    <row r="5007" spans="5:5" x14ac:dyDescent="0.25">
      <c r="E5007" s="16"/>
    </row>
    <row r="5008" spans="5:5" x14ac:dyDescent="0.25">
      <c r="E5008" s="16"/>
    </row>
    <row r="5009" spans="5:5" x14ac:dyDescent="0.25">
      <c r="E5009" s="16"/>
    </row>
    <row r="5010" spans="5:5" x14ac:dyDescent="0.25">
      <c r="E5010" s="16"/>
    </row>
    <row r="5011" spans="5:5" x14ac:dyDescent="0.25">
      <c r="E5011" s="16"/>
    </row>
    <row r="5012" spans="5:5" x14ac:dyDescent="0.25">
      <c r="E5012" s="16"/>
    </row>
    <row r="5013" spans="5:5" x14ac:dyDescent="0.25">
      <c r="E5013" s="16"/>
    </row>
    <row r="5014" spans="5:5" x14ac:dyDescent="0.25">
      <c r="E5014" s="16"/>
    </row>
    <row r="5015" spans="5:5" x14ac:dyDescent="0.25">
      <c r="E5015" s="16"/>
    </row>
    <row r="5016" spans="5:5" x14ac:dyDescent="0.25">
      <c r="E5016" s="16"/>
    </row>
    <row r="5017" spans="5:5" x14ac:dyDescent="0.25">
      <c r="E5017" s="16"/>
    </row>
    <row r="5018" spans="5:5" x14ac:dyDescent="0.25">
      <c r="E5018" s="16"/>
    </row>
    <row r="5019" spans="5:5" x14ac:dyDescent="0.25">
      <c r="E5019" s="16"/>
    </row>
    <row r="5020" spans="5:5" x14ac:dyDescent="0.25">
      <c r="E5020" s="16"/>
    </row>
    <row r="5021" spans="5:5" x14ac:dyDescent="0.25">
      <c r="E5021" s="16"/>
    </row>
    <row r="5022" spans="5:5" x14ac:dyDescent="0.25">
      <c r="E5022" s="16"/>
    </row>
    <row r="5023" spans="5:5" x14ac:dyDescent="0.25">
      <c r="E5023" s="16"/>
    </row>
    <row r="5024" spans="5:5" x14ac:dyDescent="0.25">
      <c r="E5024" s="16"/>
    </row>
    <row r="5025" spans="5:5" x14ac:dyDescent="0.25">
      <c r="E5025" s="16"/>
    </row>
    <row r="5026" spans="5:5" x14ac:dyDescent="0.25">
      <c r="E5026" s="16"/>
    </row>
    <row r="5027" spans="5:5" x14ac:dyDescent="0.25">
      <c r="E5027" s="16"/>
    </row>
    <row r="5028" spans="5:5" x14ac:dyDescent="0.25">
      <c r="E5028" s="16"/>
    </row>
    <row r="5029" spans="5:5" x14ac:dyDescent="0.25">
      <c r="E5029" s="16"/>
    </row>
    <row r="5030" spans="5:5" x14ac:dyDescent="0.25">
      <c r="E5030" s="16"/>
    </row>
    <row r="5031" spans="5:5" x14ac:dyDescent="0.25">
      <c r="E5031" s="16"/>
    </row>
    <row r="5032" spans="5:5" x14ac:dyDescent="0.25">
      <c r="E5032" s="16"/>
    </row>
    <row r="5033" spans="5:5" x14ac:dyDescent="0.25">
      <c r="E5033" s="16"/>
    </row>
    <row r="5034" spans="5:5" x14ac:dyDescent="0.25">
      <c r="E5034" s="16"/>
    </row>
    <row r="5035" spans="5:5" x14ac:dyDescent="0.25">
      <c r="E5035" s="16"/>
    </row>
    <row r="5036" spans="5:5" x14ac:dyDescent="0.25">
      <c r="E5036" s="16"/>
    </row>
    <row r="5037" spans="5:5" x14ac:dyDescent="0.25">
      <c r="E5037" s="16"/>
    </row>
    <row r="5038" spans="5:5" x14ac:dyDescent="0.25">
      <c r="E5038" s="16"/>
    </row>
    <row r="5039" spans="5:5" x14ac:dyDescent="0.25">
      <c r="E5039" s="16"/>
    </row>
    <row r="5040" spans="5:5" x14ac:dyDescent="0.25">
      <c r="E5040" s="16"/>
    </row>
    <row r="5041" spans="5:5" x14ac:dyDescent="0.25">
      <c r="E5041" s="16"/>
    </row>
    <row r="5042" spans="5:5" x14ac:dyDescent="0.25">
      <c r="E5042" s="16"/>
    </row>
    <row r="5043" spans="5:5" x14ac:dyDescent="0.25">
      <c r="E5043" s="16"/>
    </row>
    <row r="5044" spans="5:5" x14ac:dyDescent="0.25">
      <c r="E5044" s="16"/>
    </row>
    <row r="5045" spans="5:5" x14ac:dyDescent="0.25">
      <c r="E5045" s="16"/>
    </row>
    <row r="5046" spans="5:5" x14ac:dyDescent="0.25">
      <c r="E5046" s="16"/>
    </row>
    <row r="5047" spans="5:5" x14ac:dyDescent="0.25">
      <c r="E5047" s="16"/>
    </row>
    <row r="5048" spans="5:5" x14ac:dyDescent="0.25">
      <c r="E5048" s="16"/>
    </row>
    <row r="5049" spans="5:5" x14ac:dyDescent="0.25">
      <c r="E5049" s="16"/>
    </row>
    <row r="5050" spans="5:5" x14ac:dyDescent="0.25">
      <c r="E5050" s="16"/>
    </row>
    <row r="5051" spans="5:5" x14ac:dyDescent="0.25">
      <c r="E5051" s="16"/>
    </row>
    <row r="5052" spans="5:5" x14ac:dyDescent="0.25">
      <c r="E5052" s="16"/>
    </row>
    <row r="5053" spans="5:5" x14ac:dyDescent="0.25">
      <c r="E5053" s="16"/>
    </row>
    <row r="5054" spans="5:5" x14ac:dyDescent="0.25">
      <c r="E5054" s="16"/>
    </row>
    <row r="5055" spans="5:5" x14ac:dyDescent="0.25">
      <c r="E5055" s="16"/>
    </row>
    <row r="5056" spans="5:5" x14ac:dyDescent="0.25">
      <c r="E5056" s="16"/>
    </row>
    <row r="5057" spans="5:5" x14ac:dyDescent="0.25">
      <c r="E5057" s="16"/>
    </row>
    <row r="5058" spans="5:5" x14ac:dyDescent="0.25">
      <c r="E5058" s="16"/>
    </row>
    <row r="5059" spans="5:5" x14ac:dyDescent="0.25">
      <c r="E5059" s="16"/>
    </row>
    <row r="5060" spans="5:5" x14ac:dyDescent="0.25">
      <c r="E5060" s="16"/>
    </row>
    <row r="5061" spans="5:5" x14ac:dyDescent="0.25">
      <c r="E5061" s="16"/>
    </row>
    <row r="5062" spans="5:5" x14ac:dyDescent="0.25">
      <c r="E5062" s="16"/>
    </row>
    <row r="5063" spans="5:5" x14ac:dyDescent="0.25">
      <c r="E5063" s="16"/>
    </row>
    <row r="5064" spans="5:5" x14ac:dyDescent="0.25">
      <c r="E5064" s="16"/>
    </row>
    <row r="5065" spans="5:5" x14ac:dyDescent="0.25">
      <c r="E5065" s="16"/>
    </row>
    <row r="5066" spans="5:5" x14ac:dyDescent="0.25">
      <c r="E5066" s="16"/>
    </row>
    <row r="5067" spans="5:5" x14ac:dyDescent="0.25">
      <c r="E5067" s="16"/>
    </row>
    <row r="5068" spans="5:5" x14ac:dyDescent="0.25">
      <c r="E5068" s="16"/>
    </row>
    <row r="5069" spans="5:5" x14ac:dyDescent="0.25">
      <c r="E5069" s="16"/>
    </row>
    <row r="5070" spans="5:5" x14ac:dyDescent="0.25">
      <c r="E5070" s="16"/>
    </row>
    <row r="5071" spans="5:5" x14ac:dyDescent="0.25">
      <c r="E5071" s="16"/>
    </row>
    <row r="5072" spans="5:5" x14ac:dyDescent="0.25">
      <c r="E5072" s="16"/>
    </row>
    <row r="5073" spans="5:5" x14ac:dyDescent="0.25">
      <c r="E5073" s="16"/>
    </row>
    <row r="5074" spans="5:5" x14ac:dyDescent="0.25">
      <c r="E5074" s="16"/>
    </row>
    <row r="5075" spans="5:5" x14ac:dyDescent="0.25">
      <c r="E5075" s="16"/>
    </row>
    <row r="5076" spans="5:5" x14ac:dyDescent="0.25">
      <c r="E5076" s="16"/>
    </row>
    <row r="5077" spans="5:5" x14ac:dyDescent="0.25">
      <c r="E5077" s="16"/>
    </row>
    <row r="5078" spans="5:5" x14ac:dyDescent="0.25">
      <c r="E5078" s="16"/>
    </row>
    <row r="5079" spans="5:5" x14ac:dyDescent="0.25">
      <c r="E5079" s="16"/>
    </row>
    <row r="5080" spans="5:5" x14ac:dyDescent="0.25">
      <c r="E5080" s="16"/>
    </row>
    <row r="5081" spans="5:5" x14ac:dyDescent="0.25">
      <c r="E5081" s="16"/>
    </row>
    <row r="5082" spans="5:5" x14ac:dyDescent="0.25">
      <c r="E5082" s="16"/>
    </row>
    <row r="5083" spans="5:5" x14ac:dyDescent="0.25">
      <c r="E5083" s="16"/>
    </row>
    <row r="5084" spans="5:5" x14ac:dyDescent="0.25">
      <c r="E5084" s="16"/>
    </row>
    <row r="5085" spans="5:5" x14ac:dyDescent="0.25">
      <c r="E5085" s="16"/>
    </row>
    <row r="5086" spans="5:5" x14ac:dyDescent="0.25">
      <c r="E5086" s="16"/>
    </row>
    <row r="5087" spans="5:5" x14ac:dyDescent="0.25">
      <c r="E5087" s="16"/>
    </row>
    <row r="5088" spans="5:5" x14ac:dyDescent="0.25">
      <c r="E5088" s="16"/>
    </row>
    <row r="5089" spans="5:5" x14ac:dyDescent="0.25">
      <c r="E5089" s="16"/>
    </row>
    <row r="5090" spans="5:5" x14ac:dyDescent="0.25">
      <c r="E5090" s="16"/>
    </row>
    <row r="5091" spans="5:5" x14ac:dyDescent="0.25">
      <c r="E5091" s="16"/>
    </row>
    <row r="5092" spans="5:5" x14ac:dyDescent="0.25">
      <c r="E5092" s="16"/>
    </row>
    <row r="5093" spans="5:5" x14ac:dyDescent="0.25">
      <c r="E5093" s="16"/>
    </row>
    <row r="5094" spans="5:5" x14ac:dyDescent="0.25">
      <c r="E5094" s="16"/>
    </row>
    <row r="5095" spans="5:5" x14ac:dyDescent="0.25">
      <c r="E5095" s="16"/>
    </row>
    <row r="5096" spans="5:5" x14ac:dyDescent="0.25">
      <c r="E5096" s="16"/>
    </row>
    <row r="5097" spans="5:5" x14ac:dyDescent="0.25">
      <c r="E5097" s="16"/>
    </row>
    <row r="5098" spans="5:5" x14ac:dyDescent="0.25">
      <c r="E5098" s="16"/>
    </row>
    <row r="5099" spans="5:5" x14ac:dyDescent="0.25">
      <c r="E5099" s="16"/>
    </row>
    <row r="5100" spans="5:5" x14ac:dyDescent="0.25">
      <c r="E5100" s="16"/>
    </row>
    <row r="5101" spans="5:5" x14ac:dyDescent="0.25">
      <c r="E5101" s="16"/>
    </row>
    <row r="5102" spans="5:5" x14ac:dyDescent="0.25">
      <c r="E5102" s="16"/>
    </row>
    <row r="5103" spans="5:5" x14ac:dyDescent="0.25">
      <c r="E5103" s="16"/>
    </row>
  </sheetData>
  <pageMargins left="0.3" right="0.3" top="0.3" bottom="0.3" header="0.3" footer="0.3"/>
  <pageSetup paperSize="132"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6"/>
  <sheetViews>
    <sheetView showGridLines="0" view="pageBreakPreview" zoomScale="80" zoomScaleNormal="100" zoomScaleSheetLayoutView="80" workbookViewId="0">
      <pane xSplit="6" topLeftCell="G1" activePane="topRight" state="frozen"/>
      <selection activeCell="O122" sqref="O122"/>
      <selection pane="topRight" activeCell="O122" sqref="O122"/>
    </sheetView>
  </sheetViews>
  <sheetFormatPr defaultRowHeight="12.75" outlineLevelCol="1" x14ac:dyDescent="0.2"/>
  <cols>
    <col min="1" max="1" width="9.140625" style="44"/>
    <col min="2" max="2" width="22.85546875" style="44" customWidth="1"/>
    <col min="3" max="3" width="13.85546875" style="44" hidden="1" customWidth="1" outlineLevel="1"/>
    <col min="4" max="4" width="12.42578125" style="44" customWidth="1" collapsed="1"/>
    <col min="5" max="5" width="17.42578125" style="44" customWidth="1"/>
    <col min="6" max="6" width="17.85546875" style="44" bestFit="1" customWidth="1"/>
    <col min="7" max="8" width="15.28515625" style="44" customWidth="1"/>
    <col min="9" max="9" width="11.7109375" style="44" customWidth="1" collapsed="1"/>
    <col min="10" max="13" width="11.7109375" style="44" customWidth="1"/>
    <col min="14" max="17" width="10.42578125" style="44" customWidth="1"/>
    <col min="18" max="23" width="11.85546875" style="44" customWidth="1" outlineLevel="1"/>
    <col min="24" max="24" width="38.42578125" style="44" customWidth="1" outlineLevel="1"/>
    <col min="25" max="25" width="16.5703125" style="44" customWidth="1" outlineLevel="1"/>
    <col min="26" max="26" width="14.28515625" style="44" customWidth="1" outlineLevel="1"/>
    <col min="27" max="28" width="13.28515625" style="44" customWidth="1" outlineLevel="1"/>
    <col min="29" max="29" width="5.140625" style="45" customWidth="1"/>
    <col min="30" max="16384" width="9.140625" style="45"/>
  </cols>
  <sheetData>
    <row r="1" spans="1:32" s="5" customFormat="1" ht="15" x14ac:dyDescent="0.25">
      <c r="A1" s="1"/>
      <c r="B1" s="1"/>
      <c r="C1" s="1"/>
      <c r="D1" s="1"/>
      <c r="E1" s="1"/>
      <c r="F1" s="1"/>
      <c r="G1" s="1"/>
      <c r="H1" s="1"/>
      <c r="I1" s="1"/>
      <c r="J1" s="1"/>
      <c r="K1" s="1"/>
      <c r="L1" s="1"/>
      <c r="M1" s="1"/>
      <c r="N1" s="1"/>
      <c r="O1" s="1"/>
      <c r="P1" s="1"/>
      <c r="Q1" s="1"/>
      <c r="R1" s="1"/>
      <c r="S1" s="1"/>
      <c r="T1" s="1"/>
      <c r="U1" s="1"/>
      <c r="V1" s="1"/>
      <c r="W1" s="1"/>
      <c r="X1" s="1"/>
      <c r="Y1" s="1"/>
      <c r="Z1" s="1"/>
      <c r="AA1" s="1"/>
      <c r="AB1" s="1"/>
    </row>
    <row r="2" spans="1:32" s="10" customFormat="1" ht="19.5" thickBot="1" x14ac:dyDescent="0.35">
      <c r="A2" s="6"/>
      <c r="B2" s="2" t="s">
        <v>53</v>
      </c>
      <c r="C2" s="2"/>
      <c r="D2" s="3"/>
      <c r="E2" s="3"/>
      <c r="F2" s="3"/>
      <c r="G2" s="3"/>
      <c r="H2" s="3"/>
      <c r="I2" s="3"/>
      <c r="J2" s="3"/>
      <c r="K2" s="3"/>
      <c r="L2" s="3"/>
      <c r="M2" s="3"/>
      <c r="N2" s="3"/>
      <c r="O2" s="3"/>
      <c r="P2" s="3"/>
      <c r="Q2" s="3"/>
      <c r="R2" s="3"/>
      <c r="S2" s="3"/>
      <c r="T2" s="3"/>
      <c r="U2" s="3"/>
      <c r="V2" s="3"/>
      <c r="W2" s="3"/>
      <c r="X2" s="3"/>
      <c r="Y2" s="3"/>
      <c r="Z2" s="3"/>
      <c r="AA2" s="3"/>
      <c r="AB2" s="3"/>
    </row>
    <row r="3" spans="1:32" x14ac:dyDescent="0.2">
      <c r="A3" s="42"/>
      <c r="B3" s="43" t="s">
        <v>54</v>
      </c>
      <c r="C3" s="43"/>
    </row>
    <row r="4" spans="1:32" x14ac:dyDescent="0.2">
      <c r="A4" s="42"/>
      <c r="B4" s="43"/>
      <c r="C4" s="43"/>
    </row>
    <row r="5" spans="1:32" ht="16.5" customHeight="1" x14ac:dyDescent="0.2">
      <c r="A5" s="46"/>
      <c r="B5" s="47" t="s">
        <v>456</v>
      </c>
      <c r="C5" s="47"/>
      <c r="D5" s="48"/>
      <c r="E5" s="48"/>
      <c r="F5" s="48"/>
      <c r="G5" s="48"/>
      <c r="H5" s="48"/>
      <c r="I5" s="49" t="s">
        <v>460</v>
      </c>
      <c r="J5" s="50"/>
      <c r="K5" s="50"/>
      <c r="L5" s="51" t="s">
        <v>461</v>
      </c>
      <c r="M5" s="52"/>
      <c r="N5" s="87" t="s">
        <v>473</v>
      </c>
      <c r="O5" s="87"/>
      <c r="P5" s="87"/>
      <c r="Q5" s="86"/>
      <c r="R5" s="53" t="s">
        <v>457</v>
      </c>
      <c r="S5" s="54"/>
      <c r="T5" s="54"/>
      <c r="U5" s="54"/>
      <c r="V5" s="54"/>
      <c r="W5" s="54"/>
      <c r="X5" s="55" t="s">
        <v>462</v>
      </c>
      <c r="Y5" s="55"/>
      <c r="Z5" s="55"/>
      <c r="AA5" s="55"/>
      <c r="AB5" s="55"/>
    </row>
    <row r="6" spans="1:32" ht="15" x14ac:dyDescent="0.35">
      <c r="A6" s="46"/>
      <c r="B6" s="56"/>
      <c r="C6" s="56"/>
      <c r="D6" s="57"/>
      <c r="E6" s="57"/>
      <c r="F6" s="57"/>
      <c r="G6" s="57"/>
      <c r="H6" s="57"/>
      <c r="I6" s="56"/>
      <c r="J6" s="57"/>
      <c r="K6" s="57"/>
      <c r="L6" s="57"/>
      <c r="M6" s="57"/>
      <c r="N6" s="57"/>
      <c r="O6" s="57"/>
      <c r="P6" s="57"/>
      <c r="Q6" s="57"/>
      <c r="R6" s="58" t="s">
        <v>463</v>
      </c>
      <c r="S6" s="57"/>
      <c r="T6" s="58" t="s">
        <v>464</v>
      </c>
      <c r="U6" s="57"/>
      <c r="V6" s="58" t="s">
        <v>465</v>
      </c>
      <c r="W6" s="57"/>
      <c r="X6" s="59"/>
      <c r="Y6" s="57"/>
      <c r="Z6" s="57"/>
      <c r="AA6" s="57"/>
      <c r="AB6" s="57"/>
    </row>
    <row r="7" spans="1:32" s="62" customFormat="1" ht="15" x14ac:dyDescent="0.35">
      <c r="A7" s="60" t="s">
        <v>49</v>
      </c>
      <c r="B7" s="60" t="s">
        <v>18</v>
      </c>
      <c r="C7" s="60" t="s">
        <v>476</v>
      </c>
      <c r="D7" s="60" t="s">
        <v>28</v>
      </c>
      <c r="E7" s="60" t="s">
        <v>590</v>
      </c>
      <c r="F7" s="60" t="s">
        <v>0</v>
      </c>
      <c r="G7" s="60" t="s">
        <v>1</v>
      </c>
      <c r="H7" s="61" t="s">
        <v>1</v>
      </c>
      <c r="I7" s="60" t="s">
        <v>151</v>
      </c>
      <c r="J7" s="60" t="s">
        <v>7</v>
      </c>
      <c r="K7" s="61" t="s">
        <v>48</v>
      </c>
      <c r="L7" s="60" t="s">
        <v>151</v>
      </c>
      <c r="M7" s="82" t="s">
        <v>48</v>
      </c>
      <c r="N7" s="60" t="s">
        <v>469</v>
      </c>
      <c r="O7" s="60" t="s">
        <v>466</v>
      </c>
      <c r="P7" s="60" t="s">
        <v>467</v>
      </c>
      <c r="Q7" s="60" t="s">
        <v>468</v>
      </c>
      <c r="R7" s="60" t="s">
        <v>458</v>
      </c>
      <c r="S7" s="61" t="s">
        <v>459</v>
      </c>
      <c r="T7" s="60" t="s">
        <v>458</v>
      </c>
      <c r="U7" s="61" t="s">
        <v>459</v>
      </c>
      <c r="V7" s="60" t="s">
        <v>458</v>
      </c>
      <c r="W7" s="61" t="s">
        <v>459</v>
      </c>
      <c r="X7" s="60" t="s">
        <v>78</v>
      </c>
      <c r="Y7" s="60" t="s">
        <v>79</v>
      </c>
      <c r="Z7" s="60" t="s">
        <v>80</v>
      </c>
      <c r="AA7" s="60" t="s">
        <v>81</v>
      </c>
      <c r="AB7" s="60" t="s">
        <v>82</v>
      </c>
      <c r="AF7" s="45"/>
    </row>
    <row r="8" spans="1:32" x14ac:dyDescent="0.2">
      <c r="A8" s="44">
        <v>1</v>
      </c>
      <c r="B8" s="63" t="s">
        <v>257</v>
      </c>
      <c r="C8" s="63" t="s">
        <v>258</v>
      </c>
      <c r="D8" s="64" t="s">
        <v>25</v>
      </c>
      <c r="E8" s="64" t="s">
        <v>386</v>
      </c>
      <c r="F8" s="63" t="s">
        <v>259</v>
      </c>
      <c r="G8" s="63"/>
      <c r="H8" s="63"/>
      <c r="I8" s="63">
        <f t="shared" ref="I8:I41" si="0">+(3-(ISBLANK(F8)+ISBLANK(G8)+ISBLANK(H8))+1)</f>
        <v>2</v>
      </c>
      <c r="J8" s="66">
        <v>1</v>
      </c>
      <c r="K8" s="65">
        <f t="shared" ref="K8:K41" si="1">+I8*J8</f>
        <v>2</v>
      </c>
      <c r="L8" s="83">
        <v>1</v>
      </c>
      <c r="M8" s="67">
        <f>+I8*L8*J8</f>
        <v>2</v>
      </c>
      <c r="N8" s="63" t="s">
        <v>470</v>
      </c>
      <c r="O8" s="83">
        <v>1</v>
      </c>
      <c r="P8" s="83">
        <v>1</v>
      </c>
      <c r="Q8" s="83">
        <v>0</v>
      </c>
      <c r="R8" s="83">
        <v>1</v>
      </c>
      <c r="S8" s="63">
        <f>+R8*$I8</f>
        <v>2</v>
      </c>
      <c r="T8" s="83">
        <v>1</v>
      </c>
      <c r="U8" s="63">
        <f>+T8*$I8</f>
        <v>2</v>
      </c>
      <c r="V8" s="83">
        <v>1</v>
      </c>
      <c r="W8" s="65">
        <f>+V8*$I8</f>
        <v>2</v>
      </c>
      <c r="X8" s="63" t="s">
        <v>260</v>
      </c>
      <c r="Y8" s="63" t="s">
        <v>102</v>
      </c>
      <c r="Z8" s="63" t="s">
        <v>103</v>
      </c>
      <c r="AA8" s="63">
        <v>90069</v>
      </c>
      <c r="AB8" s="63" t="s">
        <v>89</v>
      </c>
    </row>
    <row r="9" spans="1:32" x14ac:dyDescent="0.2">
      <c r="A9" s="44">
        <f>A8+1</f>
        <v>2</v>
      </c>
      <c r="B9" s="68" t="s">
        <v>19</v>
      </c>
      <c r="C9" s="68" t="s">
        <v>2</v>
      </c>
      <c r="D9" s="68" t="s">
        <v>25</v>
      </c>
      <c r="E9" s="64" t="s">
        <v>384</v>
      </c>
      <c r="F9" s="68" t="s">
        <v>4</v>
      </c>
      <c r="G9" s="68"/>
      <c r="H9" s="68"/>
      <c r="I9" s="68">
        <f t="shared" si="0"/>
        <v>2</v>
      </c>
      <c r="J9" s="69">
        <v>1</v>
      </c>
      <c r="K9" s="67">
        <f t="shared" si="1"/>
        <v>2</v>
      </c>
      <c r="L9" s="84">
        <v>1</v>
      </c>
      <c r="M9" s="67">
        <f t="shared" ref="M9:M69" si="2">+I9*L9*J9</f>
        <v>2</v>
      </c>
      <c r="N9" s="68" t="s">
        <v>470</v>
      </c>
      <c r="O9" s="83">
        <v>1</v>
      </c>
      <c r="P9" s="83">
        <v>1</v>
      </c>
      <c r="Q9" s="83">
        <v>1</v>
      </c>
      <c r="R9" s="84">
        <v>1</v>
      </c>
      <c r="S9" s="63">
        <f t="shared" ref="S9:U69" si="3">+R9*$I9</f>
        <v>2</v>
      </c>
      <c r="T9" s="84">
        <v>1</v>
      </c>
      <c r="U9" s="63">
        <f t="shared" si="3"/>
        <v>2</v>
      </c>
      <c r="V9" s="84">
        <v>1</v>
      </c>
      <c r="W9" s="67">
        <f t="shared" ref="W9" si="4">+V9*$I9</f>
        <v>2</v>
      </c>
      <c r="X9" s="68" t="s">
        <v>115</v>
      </c>
      <c r="Y9" s="68" t="s">
        <v>107</v>
      </c>
      <c r="Z9" s="68" t="s">
        <v>108</v>
      </c>
      <c r="AA9" s="68">
        <v>33324</v>
      </c>
      <c r="AB9" s="68" t="s">
        <v>89</v>
      </c>
    </row>
    <row r="10" spans="1:32" x14ac:dyDescent="0.2">
      <c r="A10" s="44">
        <f t="shared" ref="A10:A75" si="5">A9+1</f>
        <v>3</v>
      </c>
      <c r="B10" s="68" t="s">
        <v>19</v>
      </c>
      <c r="C10" s="68" t="s">
        <v>8</v>
      </c>
      <c r="D10" s="68" t="s">
        <v>25</v>
      </c>
      <c r="E10" s="64" t="s">
        <v>385</v>
      </c>
      <c r="F10" s="68" t="s">
        <v>9</v>
      </c>
      <c r="G10" s="68"/>
      <c r="H10" s="68"/>
      <c r="I10" s="68">
        <f t="shared" si="0"/>
        <v>2</v>
      </c>
      <c r="J10" s="69">
        <v>1</v>
      </c>
      <c r="K10" s="67">
        <f t="shared" si="1"/>
        <v>2</v>
      </c>
      <c r="L10" s="84">
        <v>1</v>
      </c>
      <c r="M10" s="67">
        <f t="shared" si="2"/>
        <v>2</v>
      </c>
      <c r="N10" s="68" t="s">
        <v>470</v>
      </c>
      <c r="O10" s="83">
        <v>1</v>
      </c>
      <c r="P10" s="83">
        <v>1</v>
      </c>
      <c r="Q10" s="83">
        <v>1</v>
      </c>
      <c r="R10" s="84">
        <v>1</v>
      </c>
      <c r="S10" s="63">
        <f t="shared" si="3"/>
        <v>2</v>
      </c>
      <c r="T10" s="84">
        <v>1</v>
      </c>
      <c r="U10" s="63">
        <f t="shared" si="3"/>
        <v>2</v>
      </c>
      <c r="V10" s="84">
        <v>1</v>
      </c>
      <c r="W10" s="67">
        <f t="shared" ref="W10" si="6">+V10*$I10</f>
        <v>2</v>
      </c>
      <c r="X10" s="68" t="s">
        <v>175</v>
      </c>
      <c r="Y10" s="68" t="s">
        <v>121</v>
      </c>
      <c r="Z10" s="68" t="s">
        <v>108</v>
      </c>
      <c r="AA10" s="68" t="s">
        <v>176</v>
      </c>
      <c r="AB10" s="68" t="s">
        <v>89</v>
      </c>
    </row>
    <row r="11" spans="1:32" x14ac:dyDescent="0.2">
      <c r="A11" s="44">
        <f t="shared" si="5"/>
        <v>4</v>
      </c>
      <c r="B11" s="68" t="s">
        <v>19</v>
      </c>
      <c r="C11" s="68" t="s">
        <v>477</v>
      </c>
      <c r="D11" s="68" t="s">
        <v>26</v>
      </c>
      <c r="E11" s="64" t="s">
        <v>591</v>
      </c>
      <c r="F11" s="68" t="s">
        <v>5</v>
      </c>
      <c r="G11" s="68"/>
      <c r="H11" s="68"/>
      <c r="I11" s="68">
        <f t="shared" si="0"/>
        <v>2</v>
      </c>
      <c r="J11" s="69">
        <v>1</v>
      </c>
      <c r="K11" s="67">
        <f t="shared" si="1"/>
        <v>2</v>
      </c>
      <c r="L11" s="84">
        <v>1</v>
      </c>
      <c r="M11" s="67">
        <f t="shared" si="2"/>
        <v>2</v>
      </c>
      <c r="N11" s="68" t="s">
        <v>470</v>
      </c>
      <c r="O11" s="83">
        <v>0</v>
      </c>
      <c r="P11" s="83">
        <v>1</v>
      </c>
      <c r="Q11" s="83">
        <v>1</v>
      </c>
      <c r="R11" s="84">
        <v>1</v>
      </c>
      <c r="S11" s="63">
        <f t="shared" si="3"/>
        <v>2</v>
      </c>
      <c r="T11" s="84">
        <v>1</v>
      </c>
      <c r="U11" s="63">
        <f t="shared" si="3"/>
        <v>2</v>
      </c>
      <c r="V11" s="84">
        <v>1</v>
      </c>
      <c r="W11" s="67">
        <f t="shared" ref="W11" si="7">+V11*$I11</f>
        <v>2</v>
      </c>
      <c r="X11" s="68" t="s">
        <v>219</v>
      </c>
      <c r="Y11" s="68" t="s">
        <v>220</v>
      </c>
      <c r="Z11" s="68" t="s">
        <v>221</v>
      </c>
      <c r="AA11" s="68">
        <v>63103</v>
      </c>
      <c r="AB11" s="68" t="s">
        <v>89</v>
      </c>
    </row>
    <row r="12" spans="1:32" x14ac:dyDescent="0.2">
      <c r="A12" s="44">
        <f t="shared" si="5"/>
        <v>5</v>
      </c>
      <c r="B12" s="68" t="s">
        <v>19</v>
      </c>
      <c r="C12" s="68" t="s">
        <v>2</v>
      </c>
      <c r="D12" s="68" t="s">
        <v>25</v>
      </c>
      <c r="E12" s="64" t="s">
        <v>592</v>
      </c>
      <c r="F12" s="68" t="s">
        <v>6</v>
      </c>
      <c r="G12" s="68"/>
      <c r="H12" s="68"/>
      <c r="I12" s="68">
        <f t="shared" si="0"/>
        <v>2</v>
      </c>
      <c r="J12" s="69">
        <v>1</v>
      </c>
      <c r="K12" s="67">
        <f t="shared" si="1"/>
        <v>2</v>
      </c>
      <c r="L12" s="84">
        <v>1</v>
      </c>
      <c r="M12" s="67">
        <f t="shared" si="2"/>
        <v>2</v>
      </c>
      <c r="N12" s="68" t="s">
        <v>470</v>
      </c>
      <c r="O12" s="83">
        <v>0</v>
      </c>
      <c r="P12" s="83">
        <v>0</v>
      </c>
      <c r="Q12" s="83">
        <v>1</v>
      </c>
      <c r="R12" s="84">
        <v>1</v>
      </c>
      <c r="S12" s="63">
        <f t="shared" si="3"/>
        <v>2</v>
      </c>
      <c r="T12" s="84">
        <v>1</v>
      </c>
      <c r="U12" s="63">
        <f t="shared" si="3"/>
        <v>2</v>
      </c>
      <c r="V12" s="84">
        <v>1</v>
      </c>
      <c r="W12" s="67">
        <f t="shared" ref="W12" si="8">+V12*$I12</f>
        <v>2</v>
      </c>
      <c r="X12" s="68" t="s">
        <v>174</v>
      </c>
      <c r="Y12" s="68" t="s">
        <v>172</v>
      </c>
      <c r="Z12" s="68" t="s">
        <v>108</v>
      </c>
      <c r="AA12" s="68" t="s">
        <v>173</v>
      </c>
      <c r="AB12" s="68" t="s">
        <v>89</v>
      </c>
    </row>
    <row r="13" spans="1:32" x14ac:dyDescent="0.2">
      <c r="A13" s="44">
        <f t="shared" si="5"/>
        <v>6</v>
      </c>
      <c r="B13" s="68" t="s">
        <v>19</v>
      </c>
      <c r="C13" s="68" t="s">
        <v>8</v>
      </c>
      <c r="D13" s="68" t="s">
        <v>25</v>
      </c>
      <c r="E13" s="64" t="s">
        <v>593</v>
      </c>
      <c r="F13" s="68"/>
      <c r="G13" s="68"/>
      <c r="H13" s="68"/>
      <c r="I13" s="68">
        <f t="shared" si="0"/>
        <v>1</v>
      </c>
      <c r="J13" s="69">
        <v>0</v>
      </c>
      <c r="K13" s="67">
        <f t="shared" si="1"/>
        <v>0</v>
      </c>
      <c r="L13" s="84">
        <v>1</v>
      </c>
      <c r="M13" s="67">
        <f t="shared" si="2"/>
        <v>0</v>
      </c>
      <c r="N13" s="68" t="s">
        <v>471</v>
      </c>
      <c r="O13" s="83">
        <v>0</v>
      </c>
      <c r="P13" s="83">
        <v>0</v>
      </c>
      <c r="Q13" s="83">
        <v>0</v>
      </c>
      <c r="R13" s="84">
        <v>0</v>
      </c>
      <c r="S13" s="63">
        <f t="shared" si="3"/>
        <v>0</v>
      </c>
      <c r="T13" s="84">
        <v>0</v>
      </c>
      <c r="U13" s="63">
        <f t="shared" si="3"/>
        <v>0</v>
      </c>
      <c r="V13" s="84">
        <v>0</v>
      </c>
      <c r="W13" s="67">
        <f t="shared" ref="W13" si="9">+V13*$I13</f>
        <v>0</v>
      </c>
      <c r="X13" s="68" t="s">
        <v>502</v>
      </c>
      <c r="Y13" s="68" t="s">
        <v>501</v>
      </c>
      <c r="Z13" s="68" t="s">
        <v>108</v>
      </c>
      <c r="AA13" s="68">
        <v>33319</v>
      </c>
      <c r="AB13" s="68" t="s">
        <v>89</v>
      </c>
    </row>
    <row r="14" spans="1:32" x14ac:dyDescent="0.2">
      <c r="A14" s="44">
        <f t="shared" si="5"/>
        <v>7</v>
      </c>
      <c r="B14" s="68" t="s">
        <v>19</v>
      </c>
      <c r="C14" s="68" t="s">
        <v>2</v>
      </c>
      <c r="D14" s="68" t="s">
        <v>25</v>
      </c>
      <c r="E14" s="64" t="s">
        <v>594</v>
      </c>
      <c r="F14" s="68"/>
      <c r="G14" s="68"/>
      <c r="H14" s="68"/>
      <c r="I14" s="68">
        <f t="shared" si="0"/>
        <v>1</v>
      </c>
      <c r="J14" s="69">
        <v>1</v>
      </c>
      <c r="K14" s="67">
        <f t="shared" si="1"/>
        <v>1</v>
      </c>
      <c r="L14" s="84">
        <v>0</v>
      </c>
      <c r="M14" s="67">
        <f t="shared" si="2"/>
        <v>0</v>
      </c>
      <c r="N14" s="68" t="s">
        <v>472</v>
      </c>
      <c r="O14" s="83">
        <v>0</v>
      </c>
      <c r="P14" s="83">
        <v>0</v>
      </c>
      <c r="Q14" s="83">
        <v>1</v>
      </c>
      <c r="R14" s="84">
        <v>1</v>
      </c>
      <c r="S14" s="63">
        <f t="shared" si="3"/>
        <v>1</v>
      </c>
      <c r="T14" s="84">
        <v>1</v>
      </c>
      <c r="U14" s="63">
        <f t="shared" si="3"/>
        <v>1</v>
      </c>
      <c r="V14" s="84">
        <v>1</v>
      </c>
      <c r="W14" s="67">
        <f t="shared" ref="W14" si="10">+V14*$I14</f>
        <v>1</v>
      </c>
      <c r="X14" s="68" t="s">
        <v>115</v>
      </c>
      <c r="Y14" s="68" t="s">
        <v>107</v>
      </c>
      <c r="Z14" s="68" t="s">
        <v>108</v>
      </c>
      <c r="AA14" s="68">
        <v>33324</v>
      </c>
      <c r="AB14" s="68" t="s">
        <v>89</v>
      </c>
    </row>
    <row r="15" spans="1:32" x14ac:dyDescent="0.2">
      <c r="A15" s="44">
        <f t="shared" si="5"/>
        <v>8</v>
      </c>
      <c r="B15" s="68" t="s">
        <v>19</v>
      </c>
      <c r="C15" s="68" t="s">
        <v>8</v>
      </c>
      <c r="D15" s="68" t="s">
        <v>26</v>
      </c>
      <c r="E15" s="64" t="s">
        <v>595</v>
      </c>
      <c r="F15" s="68" t="s">
        <v>116</v>
      </c>
      <c r="G15" s="68"/>
      <c r="H15" s="68"/>
      <c r="I15" s="68">
        <f t="shared" si="0"/>
        <v>2</v>
      </c>
      <c r="J15" s="69">
        <v>1</v>
      </c>
      <c r="K15" s="67">
        <f t="shared" si="1"/>
        <v>2</v>
      </c>
      <c r="L15" s="84">
        <v>0</v>
      </c>
      <c r="M15" s="67">
        <f t="shared" si="2"/>
        <v>0</v>
      </c>
      <c r="N15" s="68" t="s">
        <v>470</v>
      </c>
      <c r="O15" s="83">
        <v>0</v>
      </c>
      <c r="P15" s="83">
        <v>1</v>
      </c>
      <c r="Q15" s="83">
        <v>1</v>
      </c>
      <c r="R15" s="84">
        <v>1</v>
      </c>
      <c r="S15" s="63">
        <f t="shared" si="3"/>
        <v>2</v>
      </c>
      <c r="T15" s="84">
        <v>1</v>
      </c>
      <c r="U15" s="63">
        <f t="shared" si="3"/>
        <v>2</v>
      </c>
      <c r="V15" s="84">
        <v>1</v>
      </c>
      <c r="W15" s="67">
        <f t="shared" ref="W15" si="11">+V15*$I15</f>
        <v>2</v>
      </c>
      <c r="X15" s="68" t="s">
        <v>546</v>
      </c>
      <c r="Y15" s="68" t="s">
        <v>88</v>
      </c>
      <c r="Z15" s="68" t="s">
        <v>88</v>
      </c>
      <c r="AA15" s="68">
        <v>10022</v>
      </c>
      <c r="AB15" s="68" t="s">
        <v>89</v>
      </c>
    </row>
    <row r="16" spans="1:32" x14ac:dyDescent="0.2">
      <c r="A16" s="44">
        <f t="shared" si="5"/>
        <v>9</v>
      </c>
      <c r="B16" s="68" t="s">
        <v>19</v>
      </c>
      <c r="C16" s="68" t="s">
        <v>8</v>
      </c>
      <c r="D16" s="68" t="s">
        <v>26</v>
      </c>
      <c r="E16" s="64" t="s">
        <v>596</v>
      </c>
      <c r="F16" s="68" t="s">
        <v>10</v>
      </c>
      <c r="G16" s="68"/>
      <c r="H16" s="68"/>
      <c r="I16" s="68">
        <f t="shared" si="0"/>
        <v>2</v>
      </c>
      <c r="J16" s="69">
        <v>1</v>
      </c>
      <c r="K16" s="67">
        <f t="shared" si="1"/>
        <v>2</v>
      </c>
      <c r="L16" s="84">
        <v>0</v>
      </c>
      <c r="M16" s="67">
        <f t="shared" si="2"/>
        <v>0</v>
      </c>
      <c r="N16" s="68" t="s">
        <v>470</v>
      </c>
      <c r="O16" s="83">
        <v>0</v>
      </c>
      <c r="P16" s="83">
        <v>0</v>
      </c>
      <c r="Q16" s="83">
        <v>0</v>
      </c>
      <c r="R16" s="84">
        <v>1</v>
      </c>
      <c r="S16" s="63">
        <f t="shared" si="3"/>
        <v>2</v>
      </c>
      <c r="T16" s="84">
        <v>1</v>
      </c>
      <c r="U16" s="63">
        <f t="shared" si="3"/>
        <v>2</v>
      </c>
      <c r="V16" s="84">
        <v>1</v>
      </c>
      <c r="W16" s="67">
        <f t="shared" ref="W16" si="12">+V16*$I16</f>
        <v>2</v>
      </c>
      <c r="X16" s="68" t="s">
        <v>186</v>
      </c>
      <c r="Y16" s="68" t="s">
        <v>187</v>
      </c>
      <c r="Z16" s="68" t="s">
        <v>222</v>
      </c>
      <c r="AA16" s="68" t="s">
        <v>188</v>
      </c>
      <c r="AB16" s="68" t="s">
        <v>89</v>
      </c>
    </row>
    <row r="17" spans="1:28" x14ac:dyDescent="0.2">
      <c r="A17" s="44">
        <f t="shared" si="5"/>
        <v>10</v>
      </c>
      <c r="B17" s="68" t="s">
        <v>19</v>
      </c>
      <c r="C17" s="68" t="s">
        <v>8</v>
      </c>
      <c r="D17" s="68" t="s">
        <v>25</v>
      </c>
      <c r="E17" s="64" t="s">
        <v>597</v>
      </c>
      <c r="F17" s="68" t="s">
        <v>11</v>
      </c>
      <c r="G17" s="68" t="s">
        <v>12</v>
      </c>
      <c r="H17" s="68" t="s">
        <v>13</v>
      </c>
      <c r="I17" s="68">
        <f t="shared" si="0"/>
        <v>4</v>
      </c>
      <c r="J17" s="69">
        <v>0.75</v>
      </c>
      <c r="K17" s="67">
        <f t="shared" si="1"/>
        <v>3</v>
      </c>
      <c r="L17" s="84">
        <v>0</v>
      </c>
      <c r="M17" s="67">
        <f t="shared" si="2"/>
        <v>0</v>
      </c>
      <c r="N17" s="68" t="s">
        <v>472</v>
      </c>
      <c r="O17" s="83">
        <v>0</v>
      </c>
      <c r="P17" s="83">
        <v>1</v>
      </c>
      <c r="Q17" s="83">
        <v>1</v>
      </c>
      <c r="R17" s="84">
        <v>1</v>
      </c>
      <c r="S17" s="63">
        <f t="shared" si="3"/>
        <v>4</v>
      </c>
      <c r="T17" s="84">
        <v>1</v>
      </c>
      <c r="U17" s="63">
        <f t="shared" si="3"/>
        <v>4</v>
      </c>
      <c r="V17" s="84">
        <v>1</v>
      </c>
      <c r="W17" s="67">
        <f t="shared" ref="W17" si="13">+V17*$I17</f>
        <v>4</v>
      </c>
      <c r="X17" s="68" t="s">
        <v>120</v>
      </c>
      <c r="Y17" s="68" t="s">
        <v>121</v>
      </c>
      <c r="Z17" s="68" t="s">
        <v>108</v>
      </c>
      <c r="AA17" s="68">
        <v>33326</v>
      </c>
      <c r="AB17" s="68" t="s">
        <v>89</v>
      </c>
    </row>
    <row r="18" spans="1:28" x14ac:dyDescent="0.2">
      <c r="A18" s="44">
        <f t="shared" si="5"/>
        <v>11</v>
      </c>
      <c r="B18" s="68" t="s">
        <v>19</v>
      </c>
      <c r="C18" s="68" t="s">
        <v>2</v>
      </c>
      <c r="D18" s="68" t="s">
        <v>25</v>
      </c>
      <c r="E18" s="64" t="s">
        <v>598</v>
      </c>
      <c r="F18" s="68" t="s">
        <v>14</v>
      </c>
      <c r="G18" s="68" t="s">
        <v>15</v>
      </c>
      <c r="H18" s="68"/>
      <c r="I18" s="68">
        <f t="shared" si="0"/>
        <v>3</v>
      </c>
      <c r="J18" s="69">
        <v>1</v>
      </c>
      <c r="K18" s="67">
        <f t="shared" si="1"/>
        <v>3</v>
      </c>
      <c r="L18" s="84">
        <v>0</v>
      </c>
      <c r="M18" s="67">
        <f t="shared" si="2"/>
        <v>0</v>
      </c>
      <c r="N18" s="68" t="s">
        <v>472</v>
      </c>
      <c r="O18" s="83">
        <v>0</v>
      </c>
      <c r="P18" s="83">
        <v>0</v>
      </c>
      <c r="Q18" s="83">
        <v>1</v>
      </c>
      <c r="R18" s="84">
        <v>1</v>
      </c>
      <c r="S18" s="63">
        <f t="shared" si="3"/>
        <v>3</v>
      </c>
      <c r="T18" s="84">
        <v>1</v>
      </c>
      <c r="U18" s="63">
        <f t="shared" si="3"/>
        <v>3</v>
      </c>
      <c r="V18" s="84">
        <v>1</v>
      </c>
      <c r="W18" s="67">
        <f t="shared" ref="W18" si="14">+V18*$I18</f>
        <v>3</v>
      </c>
      <c r="X18" s="68" t="s">
        <v>122</v>
      </c>
      <c r="Y18" s="68" t="s">
        <v>123</v>
      </c>
      <c r="Z18" s="68" t="s">
        <v>108</v>
      </c>
      <c r="AA18" s="68">
        <v>33328</v>
      </c>
      <c r="AB18" s="68" t="s">
        <v>89</v>
      </c>
    </row>
    <row r="19" spans="1:28" s="74" customFormat="1" x14ac:dyDescent="0.2">
      <c r="A19" s="122">
        <f t="shared" si="5"/>
        <v>12</v>
      </c>
      <c r="B19" s="71" t="s">
        <v>19</v>
      </c>
      <c r="C19" s="71" t="s">
        <v>477</v>
      </c>
      <c r="D19" s="71" t="s">
        <v>26</v>
      </c>
      <c r="E19" s="123" t="s">
        <v>599</v>
      </c>
      <c r="F19" s="71" t="s">
        <v>16</v>
      </c>
      <c r="G19" s="71"/>
      <c r="H19" s="71"/>
      <c r="I19" s="71">
        <f t="shared" si="0"/>
        <v>2</v>
      </c>
      <c r="J19" s="73">
        <v>1</v>
      </c>
      <c r="K19" s="72">
        <f t="shared" si="1"/>
        <v>2</v>
      </c>
      <c r="L19" s="85">
        <v>0</v>
      </c>
      <c r="M19" s="72">
        <f t="shared" si="2"/>
        <v>0</v>
      </c>
      <c r="N19" s="71" t="s">
        <v>470</v>
      </c>
      <c r="O19" s="124">
        <v>0</v>
      </c>
      <c r="P19" s="124">
        <v>1</v>
      </c>
      <c r="Q19" s="124">
        <v>1</v>
      </c>
      <c r="R19" s="85">
        <v>0</v>
      </c>
      <c r="S19" s="125">
        <f t="shared" si="3"/>
        <v>0</v>
      </c>
      <c r="T19" s="85">
        <v>0</v>
      </c>
      <c r="U19" s="125">
        <f t="shared" si="3"/>
        <v>0</v>
      </c>
      <c r="V19" s="85">
        <v>0</v>
      </c>
      <c r="W19" s="72">
        <f t="shared" ref="W19" si="15">+V19*$I19</f>
        <v>0</v>
      </c>
      <c r="X19" s="71" t="s">
        <v>556</v>
      </c>
      <c r="Y19" s="71" t="s">
        <v>557</v>
      </c>
      <c r="Z19" s="71" t="s">
        <v>229</v>
      </c>
      <c r="AA19" s="71">
        <v>20852</v>
      </c>
      <c r="AB19" s="71" t="s">
        <v>89</v>
      </c>
    </row>
    <row r="20" spans="1:28" x14ac:dyDescent="0.2">
      <c r="A20" s="44">
        <f t="shared" si="5"/>
        <v>13</v>
      </c>
      <c r="B20" s="68" t="s">
        <v>19</v>
      </c>
      <c r="C20" s="68" t="s">
        <v>477</v>
      </c>
      <c r="D20" s="68" t="s">
        <v>26</v>
      </c>
      <c r="E20" s="64" t="s">
        <v>600</v>
      </c>
      <c r="F20" s="68" t="s">
        <v>17</v>
      </c>
      <c r="G20" s="68"/>
      <c r="H20" s="68"/>
      <c r="I20" s="68">
        <f t="shared" si="0"/>
        <v>2</v>
      </c>
      <c r="J20" s="69">
        <v>1</v>
      </c>
      <c r="K20" s="67">
        <f t="shared" si="1"/>
        <v>2</v>
      </c>
      <c r="L20" s="84">
        <v>0</v>
      </c>
      <c r="M20" s="67">
        <f t="shared" si="2"/>
        <v>0</v>
      </c>
      <c r="N20" s="68" t="s">
        <v>470</v>
      </c>
      <c r="O20" s="83">
        <v>0</v>
      </c>
      <c r="P20" s="83">
        <v>1</v>
      </c>
      <c r="Q20" s="83">
        <v>1</v>
      </c>
      <c r="R20" s="84">
        <v>0</v>
      </c>
      <c r="S20" s="63">
        <f t="shared" si="3"/>
        <v>0</v>
      </c>
      <c r="T20" s="84">
        <v>0</v>
      </c>
      <c r="U20" s="63">
        <f t="shared" si="3"/>
        <v>0</v>
      </c>
      <c r="V20" s="84">
        <v>0</v>
      </c>
      <c r="W20" s="67">
        <f t="shared" ref="W20" si="16">+V20*$I20</f>
        <v>0</v>
      </c>
      <c r="X20" s="68" t="s">
        <v>224</v>
      </c>
      <c r="Y20" s="68" t="s">
        <v>225</v>
      </c>
      <c r="Z20" s="68" t="s">
        <v>229</v>
      </c>
      <c r="AA20" s="68" t="s">
        <v>226</v>
      </c>
      <c r="AB20" s="68" t="s">
        <v>89</v>
      </c>
    </row>
    <row r="21" spans="1:28" x14ac:dyDescent="0.2">
      <c r="A21" s="44">
        <f t="shared" si="5"/>
        <v>14</v>
      </c>
      <c r="B21" s="68" t="s">
        <v>19</v>
      </c>
      <c r="C21" s="68" t="s">
        <v>2</v>
      </c>
      <c r="D21" s="68" t="s">
        <v>26</v>
      </c>
      <c r="E21" s="64" t="s">
        <v>601</v>
      </c>
      <c r="F21" s="68"/>
      <c r="G21" s="68"/>
      <c r="H21" s="68"/>
      <c r="I21" s="68">
        <f t="shared" si="0"/>
        <v>1</v>
      </c>
      <c r="J21" s="69">
        <v>0.75</v>
      </c>
      <c r="K21" s="67">
        <f t="shared" si="1"/>
        <v>0.75</v>
      </c>
      <c r="L21" s="84">
        <v>0</v>
      </c>
      <c r="M21" s="67">
        <f t="shared" si="2"/>
        <v>0</v>
      </c>
      <c r="N21" s="68" t="s">
        <v>470</v>
      </c>
      <c r="O21" s="83">
        <v>0</v>
      </c>
      <c r="P21" s="83">
        <v>0</v>
      </c>
      <c r="Q21" s="83">
        <v>0</v>
      </c>
      <c r="R21" s="84">
        <v>0</v>
      </c>
      <c r="S21" s="63">
        <f t="shared" si="3"/>
        <v>0</v>
      </c>
      <c r="T21" s="84">
        <v>0</v>
      </c>
      <c r="U21" s="63">
        <f t="shared" si="3"/>
        <v>0</v>
      </c>
      <c r="V21" s="84">
        <v>0</v>
      </c>
      <c r="W21" s="67">
        <f t="shared" ref="W21" si="17">+V21*$I21</f>
        <v>0</v>
      </c>
      <c r="X21" s="68" t="s">
        <v>227</v>
      </c>
      <c r="Y21" s="68" t="s">
        <v>225</v>
      </c>
      <c r="Z21" s="68" t="s">
        <v>229</v>
      </c>
      <c r="AA21" s="68" t="s">
        <v>228</v>
      </c>
      <c r="AB21" s="68" t="s">
        <v>89</v>
      </c>
    </row>
    <row r="22" spans="1:28" x14ac:dyDescent="0.2">
      <c r="A22" s="44">
        <f t="shared" si="5"/>
        <v>15</v>
      </c>
      <c r="B22" s="68" t="s">
        <v>19</v>
      </c>
      <c r="C22" s="68" t="s">
        <v>2</v>
      </c>
      <c r="D22" s="68" t="s">
        <v>26</v>
      </c>
      <c r="E22" s="64" t="s">
        <v>602</v>
      </c>
      <c r="F22" s="68" t="s">
        <v>14</v>
      </c>
      <c r="G22" s="68"/>
      <c r="H22" s="68"/>
      <c r="I22" s="68">
        <f t="shared" si="0"/>
        <v>2</v>
      </c>
      <c r="J22" s="69">
        <v>0.5</v>
      </c>
      <c r="K22" s="67">
        <f t="shared" si="1"/>
        <v>1</v>
      </c>
      <c r="L22" s="84">
        <v>0</v>
      </c>
      <c r="M22" s="67">
        <f t="shared" si="2"/>
        <v>0</v>
      </c>
      <c r="N22" s="68" t="s">
        <v>472</v>
      </c>
      <c r="O22" s="83">
        <v>0</v>
      </c>
      <c r="P22" s="83">
        <v>0</v>
      </c>
      <c r="Q22" s="83">
        <v>0</v>
      </c>
      <c r="R22" s="84">
        <v>0</v>
      </c>
      <c r="S22" s="63">
        <f t="shared" si="3"/>
        <v>0</v>
      </c>
      <c r="T22" s="84">
        <v>0</v>
      </c>
      <c r="U22" s="63">
        <f t="shared" si="3"/>
        <v>0</v>
      </c>
      <c r="V22" s="84">
        <v>0</v>
      </c>
      <c r="W22" s="67">
        <f t="shared" ref="W22" si="18">+V22*$I22</f>
        <v>0</v>
      </c>
      <c r="X22" s="68" t="s">
        <v>530</v>
      </c>
      <c r="Y22" s="68" t="s">
        <v>88</v>
      </c>
      <c r="Z22" s="68" t="s">
        <v>88</v>
      </c>
      <c r="AA22" s="68" t="s">
        <v>532</v>
      </c>
      <c r="AB22" s="68" t="s">
        <v>89</v>
      </c>
    </row>
    <row r="23" spans="1:28" x14ac:dyDescent="0.2">
      <c r="A23" s="44">
        <f t="shared" si="5"/>
        <v>16</v>
      </c>
      <c r="B23" s="68" t="s">
        <v>19</v>
      </c>
      <c r="C23" s="68" t="s">
        <v>2</v>
      </c>
      <c r="D23" s="68" t="s">
        <v>26</v>
      </c>
      <c r="E23" s="64" t="s">
        <v>603</v>
      </c>
      <c r="F23" s="68"/>
      <c r="G23" s="68"/>
      <c r="H23" s="68"/>
      <c r="I23" s="68">
        <f t="shared" si="0"/>
        <v>1</v>
      </c>
      <c r="J23" s="69">
        <v>0.5</v>
      </c>
      <c r="K23" s="67">
        <f t="shared" si="1"/>
        <v>0.5</v>
      </c>
      <c r="L23" s="84">
        <v>0</v>
      </c>
      <c r="M23" s="67">
        <f t="shared" si="2"/>
        <v>0</v>
      </c>
      <c r="N23" s="68" t="s">
        <v>471</v>
      </c>
      <c r="O23" s="83">
        <v>0</v>
      </c>
      <c r="P23" s="83">
        <v>0</v>
      </c>
      <c r="Q23" s="83">
        <v>0</v>
      </c>
      <c r="R23" s="84">
        <v>0</v>
      </c>
      <c r="S23" s="63">
        <f t="shared" si="3"/>
        <v>0</v>
      </c>
      <c r="T23" s="84">
        <v>0</v>
      </c>
      <c r="U23" s="63">
        <f t="shared" si="3"/>
        <v>0</v>
      </c>
      <c r="V23" s="84">
        <v>0</v>
      </c>
      <c r="W23" s="67">
        <f t="shared" ref="W23" si="19">+V23*$I23</f>
        <v>0</v>
      </c>
      <c r="X23" s="68" t="s">
        <v>531</v>
      </c>
      <c r="Y23" s="68" t="s">
        <v>88</v>
      </c>
      <c r="Z23" s="68" t="s">
        <v>88</v>
      </c>
      <c r="AA23" s="68" t="s">
        <v>533</v>
      </c>
      <c r="AB23" s="68" t="s">
        <v>89</v>
      </c>
    </row>
    <row r="24" spans="1:28" x14ac:dyDescent="0.2">
      <c r="A24" s="44">
        <f t="shared" si="5"/>
        <v>17</v>
      </c>
      <c r="B24" s="68" t="s">
        <v>19</v>
      </c>
      <c r="C24" s="68" t="s">
        <v>2</v>
      </c>
      <c r="D24" s="68" t="s">
        <v>25</v>
      </c>
      <c r="E24" s="64" t="s">
        <v>604</v>
      </c>
      <c r="F24" s="68"/>
      <c r="G24" s="68"/>
      <c r="H24" s="68"/>
      <c r="I24" s="68">
        <f t="shared" si="0"/>
        <v>1</v>
      </c>
      <c r="J24" s="69">
        <v>1</v>
      </c>
      <c r="K24" s="67">
        <f t="shared" si="1"/>
        <v>1</v>
      </c>
      <c r="L24" s="84">
        <v>1</v>
      </c>
      <c r="M24" s="67">
        <f t="shared" si="2"/>
        <v>1</v>
      </c>
      <c r="N24" s="68" t="s">
        <v>470</v>
      </c>
      <c r="O24" s="83">
        <v>0</v>
      </c>
      <c r="P24" s="83">
        <v>1</v>
      </c>
      <c r="Q24" s="83">
        <v>1</v>
      </c>
      <c r="R24" s="84">
        <v>0</v>
      </c>
      <c r="S24" s="63">
        <f t="shared" si="3"/>
        <v>0</v>
      </c>
      <c r="T24" s="84">
        <v>0</v>
      </c>
      <c r="U24" s="63">
        <f t="shared" si="3"/>
        <v>0</v>
      </c>
      <c r="V24" s="84">
        <v>0</v>
      </c>
      <c r="W24" s="67">
        <f t="shared" ref="W24" si="20">+V24*$I24</f>
        <v>0</v>
      </c>
      <c r="X24" s="68" t="s">
        <v>218</v>
      </c>
      <c r="Y24" s="68" t="s">
        <v>189</v>
      </c>
      <c r="Z24" s="68" t="s">
        <v>108</v>
      </c>
      <c r="AA24" s="68" t="s">
        <v>190</v>
      </c>
      <c r="AB24" s="68" t="s">
        <v>89</v>
      </c>
    </row>
    <row r="25" spans="1:28" x14ac:dyDescent="0.2">
      <c r="A25" s="44">
        <f t="shared" si="5"/>
        <v>18</v>
      </c>
      <c r="B25" s="68" t="s">
        <v>19</v>
      </c>
      <c r="C25" s="68" t="s">
        <v>2</v>
      </c>
      <c r="D25" s="68" t="s">
        <v>25</v>
      </c>
      <c r="E25" s="64" t="s">
        <v>605</v>
      </c>
      <c r="F25" s="68" t="s">
        <v>181</v>
      </c>
      <c r="G25" s="68"/>
      <c r="H25" s="68"/>
      <c r="I25" s="68">
        <f t="shared" si="0"/>
        <v>2</v>
      </c>
      <c r="J25" s="69">
        <v>1</v>
      </c>
      <c r="K25" s="67">
        <f t="shared" si="1"/>
        <v>2</v>
      </c>
      <c r="L25" s="84">
        <v>0</v>
      </c>
      <c r="M25" s="67">
        <f t="shared" si="2"/>
        <v>0</v>
      </c>
      <c r="N25" s="68" t="s">
        <v>470</v>
      </c>
      <c r="O25" s="83">
        <v>0</v>
      </c>
      <c r="P25" s="83">
        <v>1</v>
      </c>
      <c r="Q25" s="83">
        <v>1</v>
      </c>
      <c r="R25" s="84">
        <v>0</v>
      </c>
      <c r="S25" s="63">
        <f t="shared" si="3"/>
        <v>0</v>
      </c>
      <c r="T25" s="84">
        <v>0</v>
      </c>
      <c r="U25" s="63">
        <f t="shared" si="3"/>
        <v>0</v>
      </c>
      <c r="V25" s="84">
        <v>0</v>
      </c>
      <c r="W25" s="67">
        <f t="shared" ref="W25" si="21">+V25*$I25</f>
        <v>0</v>
      </c>
      <c r="X25" s="68" t="s">
        <v>232</v>
      </c>
      <c r="Y25" s="68" t="s">
        <v>230</v>
      </c>
      <c r="Z25" s="68" t="s">
        <v>108</v>
      </c>
      <c r="AA25" s="68" t="s">
        <v>231</v>
      </c>
      <c r="AB25" s="68" t="s">
        <v>89</v>
      </c>
    </row>
    <row r="26" spans="1:28" x14ac:dyDescent="0.2">
      <c r="A26" s="44">
        <f t="shared" si="5"/>
        <v>19</v>
      </c>
      <c r="B26" s="68" t="s">
        <v>19</v>
      </c>
      <c r="C26" s="68" t="s">
        <v>2</v>
      </c>
      <c r="D26" s="68" t="s">
        <v>25</v>
      </c>
      <c r="E26" s="64" t="s">
        <v>606</v>
      </c>
      <c r="F26" s="68"/>
      <c r="G26" s="68" t="s">
        <v>182</v>
      </c>
      <c r="H26" s="68"/>
      <c r="I26" s="68">
        <f t="shared" si="0"/>
        <v>2</v>
      </c>
      <c r="J26" s="69">
        <v>1</v>
      </c>
      <c r="K26" s="67">
        <f t="shared" si="1"/>
        <v>2</v>
      </c>
      <c r="L26" s="84">
        <v>0</v>
      </c>
      <c r="M26" s="67">
        <f t="shared" si="2"/>
        <v>0</v>
      </c>
      <c r="N26" s="68" t="s">
        <v>470</v>
      </c>
      <c r="O26" s="83">
        <v>0</v>
      </c>
      <c r="P26" s="83">
        <v>0</v>
      </c>
      <c r="Q26" s="83">
        <v>1</v>
      </c>
      <c r="R26" s="84">
        <v>0</v>
      </c>
      <c r="S26" s="63">
        <f t="shared" si="3"/>
        <v>0</v>
      </c>
      <c r="T26" s="84">
        <v>0</v>
      </c>
      <c r="U26" s="63">
        <f t="shared" si="3"/>
        <v>0</v>
      </c>
      <c r="V26" s="84">
        <v>0</v>
      </c>
      <c r="W26" s="67">
        <f t="shared" ref="W26" si="22">+V26*$I26</f>
        <v>0</v>
      </c>
      <c r="X26" s="68" t="s">
        <v>177</v>
      </c>
      <c r="Y26" s="68" t="s">
        <v>121</v>
      </c>
      <c r="Z26" s="68" t="s">
        <v>108</v>
      </c>
      <c r="AA26" s="68" t="s">
        <v>178</v>
      </c>
      <c r="AB26" s="68" t="s">
        <v>89</v>
      </c>
    </row>
    <row r="27" spans="1:28" x14ac:dyDescent="0.2">
      <c r="A27" s="44">
        <f t="shared" si="5"/>
        <v>20</v>
      </c>
      <c r="B27" s="68" t="s">
        <v>19</v>
      </c>
      <c r="C27" s="68" t="s">
        <v>477</v>
      </c>
      <c r="D27" s="68" t="s">
        <v>26</v>
      </c>
      <c r="E27" s="64" t="s">
        <v>607</v>
      </c>
      <c r="F27" s="68" t="s">
        <v>20</v>
      </c>
      <c r="G27" s="68"/>
      <c r="H27" s="68"/>
      <c r="I27" s="68">
        <f t="shared" si="0"/>
        <v>2</v>
      </c>
      <c r="J27" s="69">
        <v>1</v>
      </c>
      <c r="K27" s="67">
        <f t="shared" si="1"/>
        <v>2</v>
      </c>
      <c r="L27" s="84">
        <v>0</v>
      </c>
      <c r="M27" s="67">
        <f t="shared" si="2"/>
        <v>0</v>
      </c>
      <c r="N27" s="68" t="s">
        <v>470</v>
      </c>
      <c r="O27" s="83">
        <v>0</v>
      </c>
      <c r="P27" s="83">
        <v>1</v>
      </c>
      <c r="Q27" s="83">
        <v>1</v>
      </c>
      <c r="R27" s="84">
        <v>0</v>
      </c>
      <c r="S27" s="63">
        <f t="shared" si="3"/>
        <v>0</v>
      </c>
      <c r="T27" s="84">
        <v>0</v>
      </c>
      <c r="U27" s="63">
        <f t="shared" si="3"/>
        <v>0</v>
      </c>
      <c r="V27" s="84">
        <v>0</v>
      </c>
      <c r="W27" s="67">
        <f t="shared" ref="W27" si="23">+V27*$I27</f>
        <v>0</v>
      </c>
      <c r="X27" s="68" t="s">
        <v>235</v>
      </c>
      <c r="Y27" s="68" t="s">
        <v>233</v>
      </c>
      <c r="Z27" s="68" t="s">
        <v>88</v>
      </c>
      <c r="AA27" s="68" t="s">
        <v>234</v>
      </c>
      <c r="AB27" s="68" t="s">
        <v>89</v>
      </c>
    </row>
    <row r="28" spans="1:28" x14ac:dyDescent="0.2">
      <c r="A28" s="44">
        <f t="shared" si="5"/>
        <v>21</v>
      </c>
      <c r="B28" s="68" t="s">
        <v>19</v>
      </c>
      <c r="C28" s="68" t="s">
        <v>477</v>
      </c>
      <c r="D28" s="68" t="s">
        <v>26</v>
      </c>
      <c r="E28" s="64" t="s">
        <v>608</v>
      </c>
      <c r="F28" s="68"/>
      <c r="G28" s="68"/>
      <c r="H28" s="68"/>
      <c r="I28" s="68">
        <f t="shared" si="0"/>
        <v>1</v>
      </c>
      <c r="J28" s="69">
        <v>1</v>
      </c>
      <c r="K28" s="67">
        <f t="shared" si="1"/>
        <v>1</v>
      </c>
      <c r="L28" s="84">
        <v>0</v>
      </c>
      <c r="M28" s="67">
        <f t="shared" si="2"/>
        <v>0</v>
      </c>
      <c r="N28" s="68" t="s">
        <v>470</v>
      </c>
      <c r="O28" s="83">
        <v>0</v>
      </c>
      <c r="P28" s="83">
        <v>1</v>
      </c>
      <c r="Q28" s="83">
        <v>1</v>
      </c>
      <c r="R28" s="84">
        <v>0</v>
      </c>
      <c r="S28" s="63">
        <f t="shared" si="3"/>
        <v>0</v>
      </c>
      <c r="T28" s="84">
        <v>0</v>
      </c>
      <c r="U28" s="63">
        <f t="shared" si="3"/>
        <v>0</v>
      </c>
      <c r="V28" s="84">
        <v>0</v>
      </c>
      <c r="W28" s="67">
        <f t="shared" ref="W28" si="24">+V28*$I28</f>
        <v>0</v>
      </c>
      <c r="X28" s="68" t="s">
        <v>201</v>
      </c>
      <c r="Y28" s="68" t="s">
        <v>88</v>
      </c>
      <c r="Z28" s="68" t="s">
        <v>88</v>
      </c>
      <c r="AA28" s="68" t="s">
        <v>200</v>
      </c>
      <c r="AB28" s="68" t="s">
        <v>89</v>
      </c>
    </row>
    <row r="29" spans="1:28" x14ac:dyDescent="0.2">
      <c r="A29" s="44">
        <f t="shared" si="5"/>
        <v>22</v>
      </c>
      <c r="B29" s="68" t="s">
        <v>19</v>
      </c>
      <c r="C29" s="68" t="s">
        <v>2</v>
      </c>
      <c r="D29" s="68" t="s">
        <v>26</v>
      </c>
      <c r="E29" s="64" t="s">
        <v>609</v>
      </c>
      <c r="F29" s="68" t="s">
        <v>21</v>
      </c>
      <c r="G29" s="68"/>
      <c r="H29" s="68"/>
      <c r="I29" s="68">
        <f t="shared" si="0"/>
        <v>2</v>
      </c>
      <c r="J29" s="69">
        <v>1</v>
      </c>
      <c r="K29" s="67">
        <f t="shared" si="1"/>
        <v>2</v>
      </c>
      <c r="L29" s="84">
        <v>0</v>
      </c>
      <c r="M29" s="67">
        <f t="shared" si="2"/>
        <v>0</v>
      </c>
      <c r="N29" s="68" t="s">
        <v>470</v>
      </c>
      <c r="O29" s="83">
        <v>0</v>
      </c>
      <c r="P29" s="83">
        <v>1</v>
      </c>
      <c r="Q29" s="83">
        <v>1</v>
      </c>
      <c r="R29" s="84">
        <v>0</v>
      </c>
      <c r="S29" s="63">
        <f t="shared" si="3"/>
        <v>0</v>
      </c>
      <c r="T29" s="84">
        <v>0</v>
      </c>
      <c r="U29" s="63">
        <f t="shared" si="3"/>
        <v>0</v>
      </c>
      <c r="V29" s="84">
        <v>0</v>
      </c>
      <c r="W29" s="67">
        <f t="shared" ref="W29" si="25">+V29*$I29</f>
        <v>0</v>
      </c>
      <c r="X29" s="68" t="s">
        <v>204</v>
      </c>
      <c r="Y29" s="68" t="s">
        <v>202</v>
      </c>
      <c r="Z29" s="68" t="s">
        <v>223</v>
      </c>
      <c r="AA29" s="68" t="s">
        <v>203</v>
      </c>
      <c r="AB29" s="68" t="s">
        <v>89</v>
      </c>
    </row>
    <row r="30" spans="1:28" x14ac:dyDescent="0.2">
      <c r="A30" s="44">
        <f t="shared" si="5"/>
        <v>23</v>
      </c>
      <c r="B30" s="68" t="s">
        <v>19</v>
      </c>
      <c r="C30" s="68" t="s">
        <v>2</v>
      </c>
      <c r="D30" s="68" t="s">
        <v>26</v>
      </c>
      <c r="E30" s="64" t="s">
        <v>610</v>
      </c>
      <c r="F30" s="68" t="s">
        <v>22</v>
      </c>
      <c r="G30" s="68"/>
      <c r="H30" s="68"/>
      <c r="I30" s="68">
        <f t="shared" si="0"/>
        <v>2</v>
      </c>
      <c r="J30" s="69">
        <v>1</v>
      </c>
      <c r="K30" s="67">
        <f t="shared" si="1"/>
        <v>2</v>
      </c>
      <c r="L30" s="84">
        <v>0</v>
      </c>
      <c r="M30" s="67">
        <f t="shared" si="2"/>
        <v>0</v>
      </c>
      <c r="N30" s="68" t="s">
        <v>470</v>
      </c>
      <c r="O30" s="83">
        <v>0</v>
      </c>
      <c r="P30" s="83">
        <v>1</v>
      </c>
      <c r="Q30" s="83">
        <v>1</v>
      </c>
      <c r="R30" s="84">
        <v>0</v>
      </c>
      <c r="S30" s="63">
        <f t="shared" si="3"/>
        <v>0</v>
      </c>
      <c r="T30" s="84">
        <v>0</v>
      </c>
      <c r="U30" s="63">
        <f t="shared" si="3"/>
        <v>0</v>
      </c>
      <c r="V30" s="84">
        <v>0</v>
      </c>
      <c r="W30" s="67">
        <f t="shared" ref="W30" si="26">+V30*$I30</f>
        <v>0</v>
      </c>
      <c r="X30" s="70" t="s">
        <v>193</v>
      </c>
      <c r="Y30" s="68" t="s">
        <v>191</v>
      </c>
      <c r="Z30" s="68" t="s">
        <v>103</v>
      </c>
      <c r="AA30" s="68" t="s">
        <v>192</v>
      </c>
      <c r="AB30" s="68" t="s">
        <v>89</v>
      </c>
    </row>
    <row r="31" spans="1:28" x14ac:dyDescent="0.2">
      <c r="A31" s="44">
        <f t="shared" si="5"/>
        <v>24</v>
      </c>
      <c r="B31" s="68" t="s">
        <v>19</v>
      </c>
      <c r="C31" s="68" t="s">
        <v>2</v>
      </c>
      <c r="D31" s="68" t="s">
        <v>26</v>
      </c>
      <c r="E31" s="64" t="s">
        <v>611</v>
      </c>
      <c r="F31" s="68" t="s">
        <v>152</v>
      </c>
      <c r="G31" s="68"/>
      <c r="H31" s="68"/>
      <c r="I31" s="68">
        <f t="shared" si="0"/>
        <v>2</v>
      </c>
      <c r="J31" s="69">
        <v>0.5</v>
      </c>
      <c r="K31" s="67">
        <f t="shared" si="1"/>
        <v>1</v>
      </c>
      <c r="L31" s="84">
        <v>0</v>
      </c>
      <c r="M31" s="67">
        <f t="shared" si="2"/>
        <v>0</v>
      </c>
      <c r="N31" s="68" t="s">
        <v>471</v>
      </c>
      <c r="O31" s="83">
        <v>0</v>
      </c>
      <c r="P31" s="83">
        <v>0</v>
      </c>
      <c r="Q31" s="83">
        <v>0</v>
      </c>
      <c r="R31" s="84">
        <v>0</v>
      </c>
      <c r="S31" s="63">
        <f t="shared" si="3"/>
        <v>0</v>
      </c>
      <c r="T31" s="84">
        <v>0</v>
      </c>
      <c r="U31" s="63">
        <f t="shared" si="3"/>
        <v>0</v>
      </c>
      <c r="V31" s="84">
        <v>0</v>
      </c>
      <c r="W31" s="67">
        <f t="shared" ref="W31" si="27">+V31*$I31</f>
        <v>0</v>
      </c>
      <c r="X31" s="68" t="s">
        <v>208</v>
      </c>
      <c r="Y31" s="68" t="s">
        <v>205</v>
      </c>
      <c r="Z31" s="68" t="s">
        <v>103</v>
      </c>
      <c r="AA31" s="68" t="s">
        <v>206</v>
      </c>
      <c r="AB31" s="68" t="s">
        <v>89</v>
      </c>
    </row>
    <row r="32" spans="1:28" x14ac:dyDescent="0.2">
      <c r="A32" s="44">
        <f t="shared" si="5"/>
        <v>25</v>
      </c>
      <c r="B32" s="68" t="s">
        <v>19</v>
      </c>
      <c r="C32" s="68" t="s">
        <v>2</v>
      </c>
      <c r="D32" s="68" t="s">
        <v>26</v>
      </c>
      <c r="E32" s="64" t="s">
        <v>612</v>
      </c>
      <c r="F32" s="68" t="s">
        <v>23</v>
      </c>
      <c r="G32" s="68"/>
      <c r="H32" s="68"/>
      <c r="I32" s="68">
        <f t="shared" si="0"/>
        <v>2</v>
      </c>
      <c r="J32" s="69">
        <v>0.5</v>
      </c>
      <c r="K32" s="67">
        <f t="shared" si="1"/>
        <v>1</v>
      </c>
      <c r="L32" s="84">
        <v>0</v>
      </c>
      <c r="M32" s="67">
        <f t="shared" si="2"/>
        <v>0</v>
      </c>
      <c r="N32" s="68" t="s">
        <v>472</v>
      </c>
      <c r="O32" s="83">
        <v>0</v>
      </c>
      <c r="P32" s="83">
        <v>1</v>
      </c>
      <c r="Q32" s="83">
        <v>1</v>
      </c>
      <c r="R32" s="84">
        <v>0</v>
      </c>
      <c r="S32" s="63">
        <f t="shared" si="3"/>
        <v>0</v>
      </c>
      <c r="T32" s="84">
        <v>0</v>
      </c>
      <c r="U32" s="63">
        <f t="shared" si="3"/>
        <v>0</v>
      </c>
      <c r="V32" s="84">
        <v>0</v>
      </c>
      <c r="W32" s="67">
        <f t="shared" ref="W32" si="28">+V32*$I32</f>
        <v>0</v>
      </c>
      <c r="X32" s="68" t="s">
        <v>209</v>
      </c>
      <c r="Y32" s="68" t="s">
        <v>156</v>
      </c>
      <c r="Z32" s="68" t="s">
        <v>103</v>
      </c>
      <c r="AA32" s="68" t="s">
        <v>207</v>
      </c>
      <c r="AB32" s="68" t="s">
        <v>89</v>
      </c>
    </row>
    <row r="33" spans="1:28" x14ac:dyDescent="0.2">
      <c r="A33" s="44">
        <f t="shared" si="5"/>
        <v>26</v>
      </c>
      <c r="B33" s="68" t="s">
        <v>19</v>
      </c>
      <c r="C33" s="68" t="s">
        <v>2</v>
      </c>
      <c r="D33" s="68" t="s">
        <v>26</v>
      </c>
      <c r="E33" s="64" t="s">
        <v>613</v>
      </c>
      <c r="F33" s="68" t="s">
        <v>24</v>
      </c>
      <c r="G33" s="68" t="s">
        <v>520</v>
      </c>
      <c r="H33" s="68" t="s">
        <v>519</v>
      </c>
      <c r="I33" s="68">
        <f t="shared" si="0"/>
        <v>4</v>
      </c>
      <c r="J33" s="69">
        <v>0.25</v>
      </c>
      <c r="K33" s="67">
        <f t="shared" si="1"/>
        <v>1</v>
      </c>
      <c r="L33" s="84">
        <v>0</v>
      </c>
      <c r="M33" s="67">
        <f t="shared" si="2"/>
        <v>0</v>
      </c>
      <c r="N33" s="68" t="s">
        <v>471</v>
      </c>
      <c r="O33" s="83">
        <v>0</v>
      </c>
      <c r="P33" s="83">
        <v>0</v>
      </c>
      <c r="Q33" s="83">
        <v>0</v>
      </c>
      <c r="R33" s="84">
        <v>0</v>
      </c>
      <c r="S33" s="63">
        <f t="shared" si="3"/>
        <v>0</v>
      </c>
      <c r="T33" s="84">
        <v>0</v>
      </c>
      <c r="U33" s="63">
        <f t="shared" si="3"/>
        <v>0</v>
      </c>
      <c r="V33" s="84">
        <v>0</v>
      </c>
      <c r="W33" s="67">
        <f t="shared" ref="W33" si="29">+V33*$I33</f>
        <v>0</v>
      </c>
      <c r="X33" s="68" t="s">
        <v>212</v>
      </c>
      <c r="Y33" s="68" t="s">
        <v>210</v>
      </c>
      <c r="Z33" s="68" t="s">
        <v>103</v>
      </c>
      <c r="AA33" s="68" t="s">
        <v>211</v>
      </c>
      <c r="AB33" s="68" t="s">
        <v>89</v>
      </c>
    </row>
    <row r="34" spans="1:28" x14ac:dyDescent="0.2">
      <c r="A34" s="44">
        <f t="shared" si="5"/>
        <v>27</v>
      </c>
      <c r="B34" s="68" t="s">
        <v>19</v>
      </c>
      <c r="C34" s="68" t="s">
        <v>2</v>
      </c>
      <c r="D34" s="68" t="s">
        <v>26</v>
      </c>
      <c r="E34" s="64" t="s">
        <v>521</v>
      </c>
      <c r="F34" s="68" t="s">
        <v>522</v>
      </c>
      <c r="G34" s="68" t="s">
        <v>259</v>
      </c>
      <c r="H34" s="68"/>
      <c r="I34" s="68">
        <f t="shared" si="0"/>
        <v>3</v>
      </c>
      <c r="J34" s="69">
        <v>0</v>
      </c>
      <c r="K34" s="67">
        <f t="shared" si="1"/>
        <v>0</v>
      </c>
      <c r="L34" s="84">
        <v>0</v>
      </c>
      <c r="M34" s="67">
        <f t="shared" si="2"/>
        <v>0</v>
      </c>
      <c r="N34" s="68" t="s">
        <v>471</v>
      </c>
      <c r="O34" s="83">
        <v>0</v>
      </c>
      <c r="P34" s="83">
        <v>0</v>
      </c>
      <c r="Q34" s="83">
        <v>0</v>
      </c>
      <c r="R34" s="84">
        <v>0</v>
      </c>
      <c r="S34" s="63">
        <f t="shared" si="3"/>
        <v>0</v>
      </c>
      <c r="T34" s="84">
        <v>0</v>
      </c>
      <c r="U34" s="63">
        <f t="shared" si="3"/>
        <v>0</v>
      </c>
      <c r="V34" s="84">
        <v>0</v>
      </c>
      <c r="W34" s="67">
        <f t="shared" ref="W34" si="30">+V34*$I34</f>
        <v>0</v>
      </c>
      <c r="X34" s="68" t="s">
        <v>525</v>
      </c>
      <c r="Y34" s="68" t="s">
        <v>526</v>
      </c>
      <c r="Z34" s="68" t="s">
        <v>103</v>
      </c>
      <c r="AA34" s="68">
        <v>90803</v>
      </c>
      <c r="AB34" s="68" t="s">
        <v>89</v>
      </c>
    </row>
    <row r="35" spans="1:28" x14ac:dyDescent="0.2">
      <c r="A35" s="44">
        <f t="shared" si="5"/>
        <v>28</v>
      </c>
      <c r="B35" s="68" t="s">
        <v>19</v>
      </c>
      <c r="C35" s="68" t="s">
        <v>2</v>
      </c>
      <c r="D35" s="68" t="s">
        <v>26</v>
      </c>
      <c r="E35" s="64" t="s">
        <v>523</v>
      </c>
      <c r="F35" s="68" t="s">
        <v>524</v>
      </c>
      <c r="G35" s="68" t="s">
        <v>3</v>
      </c>
      <c r="H35" s="68" t="s">
        <v>3</v>
      </c>
      <c r="I35" s="68">
        <f t="shared" ref="I35" si="31">+(3-(ISBLANK(F35)+ISBLANK(G35)+ISBLANK(H35))+1)</f>
        <v>4</v>
      </c>
      <c r="J35" s="69">
        <v>0</v>
      </c>
      <c r="K35" s="67">
        <f t="shared" ref="K35" si="32">+I35*J35</f>
        <v>0</v>
      </c>
      <c r="L35" s="84">
        <v>0</v>
      </c>
      <c r="M35" s="67">
        <f t="shared" ref="M35" si="33">+I35*L35*J35</f>
        <v>0</v>
      </c>
      <c r="N35" s="68" t="s">
        <v>471</v>
      </c>
      <c r="O35" s="83">
        <v>0</v>
      </c>
      <c r="P35" s="83">
        <v>0</v>
      </c>
      <c r="Q35" s="83">
        <v>0</v>
      </c>
      <c r="R35" s="84">
        <v>0</v>
      </c>
      <c r="S35" s="63">
        <f t="shared" ref="S35" si="34">+R35*$I35</f>
        <v>0</v>
      </c>
      <c r="T35" s="84">
        <v>0</v>
      </c>
      <c r="U35" s="63">
        <f t="shared" ref="U35" si="35">+T35*$I35</f>
        <v>0</v>
      </c>
      <c r="V35" s="84">
        <v>0</v>
      </c>
      <c r="W35" s="67">
        <f t="shared" ref="W35" si="36">+V35*$I35</f>
        <v>0</v>
      </c>
      <c r="X35" s="68" t="s">
        <v>527</v>
      </c>
      <c r="Y35" s="68" t="s">
        <v>528</v>
      </c>
      <c r="Z35" s="68" t="s">
        <v>529</v>
      </c>
      <c r="AA35" s="68">
        <v>98116</v>
      </c>
      <c r="AB35" s="68" t="s">
        <v>89</v>
      </c>
    </row>
    <row r="36" spans="1:28" x14ac:dyDescent="0.2">
      <c r="A36" s="44">
        <f t="shared" si="5"/>
        <v>29</v>
      </c>
      <c r="B36" s="68" t="s">
        <v>19</v>
      </c>
      <c r="C36" s="68" t="s">
        <v>2</v>
      </c>
      <c r="D36" s="68" t="s">
        <v>26</v>
      </c>
      <c r="E36" s="64" t="s">
        <v>614</v>
      </c>
      <c r="F36" s="68"/>
      <c r="G36" s="68"/>
      <c r="H36" s="68"/>
      <c r="I36" s="68">
        <f t="shared" ref="I36" si="37">+(3-(ISBLANK(F36)+ISBLANK(G36)+ISBLANK(H36))+1)</f>
        <v>1</v>
      </c>
      <c r="J36" s="69">
        <v>0</v>
      </c>
      <c r="K36" s="67">
        <f t="shared" ref="K36" si="38">+I36*J36</f>
        <v>0</v>
      </c>
      <c r="L36" s="84">
        <v>0</v>
      </c>
      <c r="M36" s="67">
        <f t="shared" ref="M36" si="39">+I36*L36*J36</f>
        <v>0</v>
      </c>
      <c r="N36" s="68" t="s">
        <v>471</v>
      </c>
      <c r="O36" s="83">
        <v>0</v>
      </c>
      <c r="P36" s="83">
        <v>0</v>
      </c>
      <c r="Q36" s="83">
        <v>0</v>
      </c>
      <c r="R36" s="84">
        <v>0</v>
      </c>
      <c r="S36" s="63">
        <f t="shared" ref="S36" si="40">+R36*$I36</f>
        <v>0</v>
      </c>
      <c r="T36" s="84">
        <v>0</v>
      </c>
      <c r="U36" s="63">
        <f t="shared" ref="U36" si="41">+T36*$I36</f>
        <v>0</v>
      </c>
      <c r="V36" s="84">
        <v>0</v>
      </c>
      <c r="W36" s="67">
        <f t="shared" ref="W36" si="42">+V36*$I36</f>
        <v>0</v>
      </c>
      <c r="X36" s="68" t="s">
        <v>215</v>
      </c>
      <c r="Y36" s="68" t="s">
        <v>213</v>
      </c>
      <c r="Z36" s="68" t="s">
        <v>103</v>
      </c>
      <c r="AA36" s="68" t="s">
        <v>214</v>
      </c>
      <c r="AB36" s="68" t="s">
        <v>89</v>
      </c>
    </row>
    <row r="37" spans="1:28" x14ac:dyDescent="0.2">
      <c r="A37" s="44">
        <f t="shared" si="5"/>
        <v>30</v>
      </c>
      <c r="B37" s="68" t="s">
        <v>19</v>
      </c>
      <c r="C37" s="68" t="s">
        <v>8</v>
      </c>
      <c r="D37" s="68" t="s">
        <v>25</v>
      </c>
      <c r="E37" s="64" t="s">
        <v>615</v>
      </c>
      <c r="F37" s="68" t="s">
        <v>180</v>
      </c>
      <c r="G37" s="68"/>
      <c r="H37" s="68"/>
      <c r="I37" s="68">
        <f t="shared" si="0"/>
        <v>2</v>
      </c>
      <c r="J37" s="69">
        <v>1</v>
      </c>
      <c r="K37" s="67">
        <f t="shared" si="1"/>
        <v>2</v>
      </c>
      <c r="L37" s="84">
        <v>0</v>
      </c>
      <c r="M37" s="67">
        <f t="shared" si="2"/>
        <v>0</v>
      </c>
      <c r="N37" s="68" t="s">
        <v>471</v>
      </c>
      <c r="O37" s="83">
        <v>0</v>
      </c>
      <c r="P37" s="83">
        <v>0</v>
      </c>
      <c r="Q37" s="83">
        <v>0</v>
      </c>
      <c r="R37" s="84">
        <v>0</v>
      </c>
      <c r="S37" s="63">
        <f t="shared" si="3"/>
        <v>0</v>
      </c>
      <c r="T37" s="84">
        <v>0</v>
      </c>
      <c r="U37" s="63">
        <f t="shared" si="3"/>
        <v>0</v>
      </c>
      <c r="V37" s="84">
        <v>0</v>
      </c>
      <c r="W37" s="67">
        <f t="shared" ref="W37" si="43">+V37*$I37</f>
        <v>0</v>
      </c>
      <c r="X37" s="68" t="s">
        <v>179</v>
      </c>
      <c r="Y37" s="68" t="s">
        <v>121</v>
      </c>
      <c r="Z37" s="68" t="s">
        <v>108</v>
      </c>
      <c r="AA37" s="68" t="s">
        <v>178</v>
      </c>
      <c r="AB37" s="68" t="s">
        <v>89</v>
      </c>
    </row>
    <row r="38" spans="1:28" x14ac:dyDescent="0.2">
      <c r="A38" s="44">
        <f t="shared" si="5"/>
        <v>31</v>
      </c>
      <c r="B38" s="68" t="s">
        <v>19</v>
      </c>
      <c r="C38" s="68" t="s">
        <v>2</v>
      </c>
      <c r="D38" s="68" t="s">
        <v>25</v>
      </c>
      <c r="E38" s="64" t="s">
        <v>616</v>
      </c>
      <c r="F38" s="68" t="s">
        <v>27</v>
      </c>
      <c r="G38" s="68" t="s">
        <v>534</v>
      </c>
      <c r="H38" s="68" t="s">
        <v>535</v>
      </c>
      <c r="I38" s="68">
        <f t="shared" si="0"/>
        <v>4</v>
      </c>
      <c r="J38" s="69">
        <v>1</v>
      </c>
      <c r="K38" s="67">
        <f t="shared" si="1"/>
        <v>4</v>
      </c>
      <c r="L38" s="84">
        <v>0</v>
      </c>
      <c r="M38" s="67">
        <f t="shared" si="2"/>
        <v>0</v>
      </c>
      <c r="N38" s="68" t="s">
        <v>471</v>
      </c>
      <c r="O38" s="83">
        <v>0</v>
      </c>
      <c r="P38" s="83">
        <v>0</v>
      </c>
      <c r="Q38" s="83">
        <v>0</v>
      </c>
      <c r="R38" s="84">
        <v>0</v>
      </c>
      <c r="S38" s="63">
        <f t="shared" si="3"/>
        <v>0</v>
      </c>
      <c r="T38" s="84">
        <v>0</v>
      </c>
      <c r="U38" s="63">
        <f t="shared" si="3"/>
        <v>0</v>
      </c>
      <c r="V38" s="84">
        <v>0</v>
      </c>
      <c r="W38" s="67">
        <f t="shared" ref="W38" si="44">+V38*$I38</f>
        <v>0</v>
      </c>
      <c r="X38" s="68" t="s">
        <v>217</v>
      </c>
      <c r="Y38" s="68" t="s">
        <v>113</v>
      </c>
      <c r="Z38" s="68" t="s">
        <v>108</v>
      </c>
      <c r="AA38" s="68" t="s">
        <v>216</v>
      </c>
      <c r="AB38" s="68" t="s">
        <v>89</v>
      </c>
    </row>
    <row r="39" spans="1:28" x14ac:dyDescent="0.2">
      <c r="A39" s="44">
        <f t="shared" si="5"/>
        <v>32</v>
      </c>
      <c r="B39" s="68" t="s">
        <v>19</v>
      </c>
      <c r="C39" s="68" t="s">
        <v>8</v>
      </c>
      <c r="D39" s="68" t="s">
        <v>25</v>
      </c>
      <c r="E39" s="64" t="s">
        <v>617</v>
      </c>
      <c r="F39" s="68" t="s">
        <v>474</v>
      </c>
      <c r="G39" s="68"/>
      <c r="H39" s="68"/>
      <c r="I39" s="68">
        <f t="shared" si="0"/>
        <v>2</v>
      </c>
      <c r="J39" s="69">
        <v>1</v>
      </c>
      <c r="K39" s="67">
        <f t="shared" si="1"/>
        <v>2</v>
      </c>
      <c r="L39" s="84">
        <v>0</v>
      </c>
      <c r="M39" s="67">
        <f t="shared" si="2"/>
        <v>0</v>
      </c>
      <c r="N39" s="68" t="s">
        <v>470</v>
      </c>
      <c r="O39" s="83">
        <v>0</v>
      </c>
      <c r="P39" s="83">
        <v>1</v>
      </c>
      <c r="Q39" s="83">
        <v>1</v>
      </c>
      <c r="R39" s="84">
        <v>0</v>
      </c>
      <c r="S39" s="63">
        <f t="shared" si="3"/>
        <v>0</v>
      </c>
      <c r="T39" s="84">
        <v>0</v>
      </c>
      <c r="U39" s="63">
        <f t="shared" si="3"/>
        <v>0</v>
      </c>
      <c r="V39" s="84">
        <v>0</v>
      </c>
      <c r="W39" s="67">
        <f t="shared" ref="W39" si="45">+V39*$I39</f>
        <v>0</v>
      </c>
      <c r="X39" s="68" t="s">
        <v>114</v>
      </c>
      <c r="Y39" s="68" t="s">
        <v>107</v>
      </c>
      <c r="Z39" s="68" t="s">
        <v>108</v>
      </c>
      <c r="AA39" s="68">
        <v>33324</v>
      </c>
      <c r="AB39" s="68" t="s">
        <v>89</v>
      </c>
    </row>
    <row r="40" spans="1:28" s="121" customFormat="1" x14ac:dyDescent="0.2">
      <c r="A40" s="113">
        <f t="shared" si="5"/>
        <v>33</v>
      </c>
      <c r="B40" s="114" t="s">
        <v>19</v>
      </c>
      <c r="C40" s="114" t="s">
        <v>8</v>
      </c>
      <c r="D40" s="114" t="s">
        <v>26</v>
      </c>
      <c r="E40" s="115" t="s">
        <v>618</v>
      </c>
      <c r="F40" s="114" t="s">
        <v>14</v>
      </c>
      <c r="G40" s="114"/>
      <c r="H40" s="114"/>
      <c r="I40" s="114">
        <f t="shared" si="0"/>
        <v>2</v>
      </c>
      <c r="J40" s="116">
        <v>1</v>
      </c>
      <c r="K40" s="117">
        <f t="shared" si="1"/>
        <v>2</v>
      </c>
      <c r="L40" s="118">
        <v>0</v>
      </c>
      <c r="M40" s="117">
        <f t="shared" si="2"/>
        <v>0</v>
      </c>
      <c r="N40" s="114" t="s">
        <v>470</v>
      </c>
      <c r="O40" s="119">
        <v>0</v>
      </c>
      <c r="P40" s="119">
        <v>0</v>
      </c>
      <c r="Q40" s="119">
        <v>0</v>
      </c>
      <c r="R40" s="118">
        <v>0</v>
      </c>
      <c r="S40" s="120">
        <f t="shared" si="3"/>
        <v>0</v>
      </c>
      <c r="T40" s="118">
        <v>0</v>
      </c>
      <c r="U40" s="120">
        <f t="shared" si="3"/>
        <v>0</v>
      </c>
      <c r="V40" s="118">
        <v>0</v>
      </c>
      <c r="W40" s="117">
        <f t="shared" ref="W40" si="46">+V40*$I40</f>
        <v>0</v>
      </c>
      <c r="X40" s="114"/>
      <c r="Y40" s="114"/>
      <c r="Z40" s="114"/>
      <c r="AA40" s="114"/>
      <c r="AB40" s="114"/>
    </row>
    <row r="41" spans="1:28" x14ac:dyDescent="0.2">
      <c r="A41" s="44">
        <f t="shared" si="5"/>
        <v>34</v>
      </c>
      <c r="B41" s="68" t="s">
        <v>29</v>
      </c>
      <c r="C41" s="68" t="s">
        <v>478</v>
      </c>
      <c r="D41" s="68" t="s">
        <v>26</v>
      </c>
      <c r="E41" s="64" t="s">
        <v>619</v>
      </c>
      <c r="F41" s="68" t="s">
        <v>30</v>
      </c>
      <c r="G41" s="68"/>
      <c r="H41" s="68"/>
      <c r="I41" s="68">
        <f t="shared" si="0"/>
        <v>2</v>
      </c>
      <c r="J41" s="69">
        <v>1</v>
      </c>
      <c r="K41" s="67">
        <f t="shared" si="1"/>
        <v>2</v>
      </c>
      <c r="L41" s="84">
        <v>1</v>
      </c>
      <c r="M41" s="67">
        <f t="shared" si="2"/>
        <v>2</v>
      </c>
      <c r="N41" s="68" t="s">
        <v>470</v>
      </c>
      <c r="O41" s="83">
        <v>1</v>
      </c>
      <c r="P41" s="83">
        <v>1</v>
      </c>
      <c r="Q41" s="83">
        <v>1</v>
      </c>
      <c r="R41" s="84">
        <v>1</v>
      </c>
      <c r="S41" s="63">
        <f t="shared" si="3"/>
        <v>2</v>
      </c>
      <c r="T41" s="84">
        <v>1</v>
      </c>
      <c r="U41" s="63">
        <f t="shared" si="3"/>
        <v>2</v>
      </c>
      <c r="V41" s="84">
        <v>1</v>
      </c>
      <c r="W41" s="67">
        <f t="shared" ref="W41" si="47">+V41*$I41</f>
        <v>2</v>
      </c>
      <c r="X41" s="68" t="s">
        <v>83</v>
      </c>
      <c r="Y41" s="68" t="s">
        <v>84</v>
      </c>
      <c r="Z41" s="68" t="s">
        <v>85</v>
      </c>
      <c r="AA41" s="68" t="s">
        <v>86</v>
      </c>
      <c r="AB41" s="68" t="s">
        <v>87</v>
      </c>
    </row>
    <row r="42" spans="1:28" x14ac:dyDescent="0.2">
      <c r="A42" s="44">
        <f t="shared" si="5"/>
        <v>35</v>
      </c>
      <c r="B42" s="68" t="s">
        <v>29</v>
      </c>
      <c r="C42" s="68" t="s">
        <v>258</v>
      </c>
      <c r="D42" s="68" t="s">
        <v>26</v>
      </c>
      <c r="E42" s="64" t="s">
        <v>620</v>
      </c>
      <c r="F42" s="68" t="s">
        <v>31</v>
      </c>
      <c r="G42" s="68"/>
      <c r="H42" s="68"/>
      <c r="I42" s="68">
        <f t="shared" ref="I42:I68" si="48">+(3-(ISBLANK(F42)+ISBLANK(G42)+ISBLANK(H42))+1)</f>
        <v>2</v>
      </c>
      <c r="J42" s="69">
        <v>1</v>
      </c>
      <c r="K42" s="67">
        <f t="shared" ref="K42:K68" si="49">+I42*J42</f>
        <v>2</v>
      </c>
      <c r="L42" s="84">
        <v>1</v>
      </c>
      <c r="M42" s="67">
        <f t="shared" si="2"/>
        <v>2</v>
      </c>
      <c r="N42" s="68" t="s">
        <v>470</v>
      </c>
      <c r="O42" s="83">
        <v>0</v>
      </c>
      <c r="P42" s="83">
        <v>1</v>
      </c>
      <c r="Q42" s="83">
        <v>1</v>
      </c>
      <c r="R42" s="84">
        <v>1</v>
      </c>
      <c r="S42" s="63">
        <f t="shared" si="3"/>
        <v>2</v>
      </c>
      <c r="T42" s="84">
        <v>1</v>
      </c>
      <c r="U42" s="63">
        <f t="shared" si="3"/>
        <v>2</v>
      </c>
      <c r="V42" s="84">
        <v>1</v>
      </c>
      <c r="W42" s="67">
        <f t="shared" ref="W42" si="50">+V42*$I42</f>
        <v>2</v>
      </c>
      <c r="X42" s="68" t="s">
        <v>99</v>
      </c>
      <c r="Y42" s="68" t="s">
        <v>94</v>
      </c>
      <c r="Z42" s="68" t="s">
        <v>85</v>
      </c>
      <c r="AA42" s="68" t="s">
        <v>100</v>
      </c>
      <c r="AB42" s="68" t="s">
        <v>87</v>
      </c>
    </row>
    <row r="43" spans="1:28" s="74" customFormat="1" x14ac:dyDescent="0.2">
      <c r="A43" s="122">
        <f t="shared" si="5"/>
        <v>36</v>
      </c>
      <c r="B43" s="71" t="s">
        <v>29</v>
      </c>
      <c r="C43" s="71" t="s">
        <v>478</v>
      </c>
      <c r="D43" s="71" t="s">
        <v>26</v>
      </c>
      <c r="E43" s="123" t="s">
        <v>621</v>
      </c>
      <c r="F43" s="71" t="s">
        <v>32</v>
      </c>
      <c r="G43" s="71"/>
      <c r="H43" s="71"/>
      <c r="I43" s="71">
        <f t="shared" si="48"/>
        <v>2</v>
      </c>
      <c r="J43" s="73">
        <v>1</v>
      </c>
      <c r="K43" s="72">
        <f t="shared" si="49"/>
        <v>2</v>
      </c>
      <c r="L43" s="85">
        <v>1</v>
      </c>
      <c r="M43" s="72">
        <f t="shared" si="2"/>
        <v>2</v>
      </c>
      <c r="N43" s="71" t="s">
        <v>470</v>
      </c>
      <c r="O43" s="124">
        <v>1</v>
      </c>
      <c r="P43" s="124">
        <v>1</v>
      </c>
      <c r="Q43" s="124">
        <v>1</v>
      </c>
      <c r="R43" s="85">
        <v>1</v>
      </c>
      <c r="S43" s="125">
        <f t="shared" si="3"/>
        <v>2</v>
      </c>
      <c r="T43" s="85">
        <v>1</v>
      </c>
      <c r="U43" s="125">
        <f t="shared" si="3"/>
        <v>2</v>
      </c>
      <c r="V43" s="85">
        <v>1</v>
      </c>
      <c r="W43" s="72">
        <f t="shared" ref="W43" si="51">+V43*$I43</f>
        <v>2</v>
      </c>
      <c r="X43" s="71" t="s">
        <v>558</v>
      </c>
      <c r="Y43" s="71" t="s">
        <v>96</v>
      </c>
      <c r="Z43" s="71" t="s">
        <v>85</v>
      </c>
      <c r="AA43" s="71" t="s">
        <v>559</v>
      </c>
      <c r="AB43" s="71" t="s">
        <v>87</v>
      </c>
    </row>
    <row r="44" spans="1:28" x14ac:dyDescent="0.2">
      <c r="A44" s="44">
        <f t="shared" si="5"/>
        <v>37</v>
      </c>
      <c r="B44" s="68" t="s">
        <v>29</v>
      </c>
      <c r="C44" s="68" t="s">
        <v>478</v>
      </c>
      <c r="D44" s="68" t="s">
        <v>26</v>
      </c>
      <c r="E44" s="64" t="s">
        <v>622</v>
      </c>
      <c r="F44" s="68" t="s">
        <v>33</v>
      </c>
      <c r="G44" s="68"/>
      <c r="H44" s="68"/>
      <c r="I44" s="68">
        <f t="shared" si="48"/>
        <v>2</v>
      </c>
      <c r="J44" s="69">
        <v>1</v>
      </c>
      <c r="K44" s="67">
        <f t="shared" si="49"/>
        <v>2</v>
      </c>
      <c r="L44" s="84">
        <v>0</v>
      </c>
      <c r="M44" s="67">
        <f t="shared" si="2"/>
        <v>0</v>
      </c>
      <c r="N44" s="68" t="s">
        <v>470</v>
      </c>
      <c r="O44" s="83">
        <v>0</v>
      </c>
      <c r="P44" s="83">
        <v>1</v>
      </c>
      <c r="Q44" s="83">
        <v>1</v>
      </c>
      <c r="R44" s="84">
        <v>0</v>
      </c>
      <c r="S44" s="63">
        <f t="shared" si="3"/>
        <v>0</v>
      </c>
      <c r="T44" s="84">
        <v>0</v>
      </c>
      <c r="U44" s="63">
        <f t="shared" si="3"/>
        <v>0</v>
      </c>
      <c r="V44" s="84">
        <v>0</v>
      </c>
      <c r="W44" s="67">
        <f t="shared" ref="W44" si="52">+V44*$I44</f>
        <v>0</v>
      </c>
      <c r="X44" s="68" t="s">
        <v>374</v>
      </c>
      <c r="Y44" s="68" t="s">
        <v>84</v>
      </c>
      <c r="Z44" s="68" t="s">
        <v>85</v>
      </c>
      <c r="AA44" s="68" t="s">
        <v>375</v>
      </c>
      <c r="AB44" s="68" t="s">
        <v>87</v>
      </c>
    </row>
    <row r="45" spans="1:28" s="74" customFormat="1" x14ac:dyDescent="0.2">
      <c r="A45" s="122">
        <f t="shared" si="5"/>
        <v>38</v>
      </c>
      <c r="B45" s="71" t="s">
        <v>29</v>
      </c>
      <c r="C45" s="71" t="s">
        <v>478</v>
      </c>
      <c r="D45" s="71" t="s">
        <v>26</v>
      </c>
      <c r="E45" s="123" t="s">
        <v>623</v>
      </c>
      <c r="F45" s="71" t="s">
        <v>34</v>
      </c>
      <c r="G45" s="71"/>
      <c r="H45" s="71"/>
      <c r="I45" s="71">
        <f t="shared" si="48"/>
        <v>2</v>
      </c>
      <c r="J45" s="73">
        <v>0.5</v>
      </c>
      <c r="K45" s="72">
        <f t="shared" si="49"/>
        <v>1</v>
      </c>
      <c r="L45" s="85">
        <v>0</v>
      </c>
      <c r="M45" s="72">
        <f t="shared" si="2"/>
        <v>0</v>
      </c>
      <c r="N45" s="71" t="s">
        <v>471</v>
      </c>
      <c r="O45" s="124">
        <v>0</v>
      </c>
      <c r="P45" s="124">
        <v>0</v>
      </c>
      <c r="Q45" s="124">
        <v>0</v>
      </c>
      <c r="R45" s="85">
        <v>0</v>
      </c>
      <c r="S45" s="125">
        <f t="shared" si="3"/>
        <v>0</v>
      </c>
      <c r="T45" s="85">
        <v>0</v>
      </c>
      <c r="U45" s="125">
        <f t="shared" si="3"/>
        <v>0</v>
      </c>
      <c r="V45" s="85">
        <v>0</v>
      </c>
      <c r="W45" s="72">
        <f t="shared" ref="W45" si="53">+V45*$I45</f>
        <v>0</v>
      </c>
      <c r="X45" s="71" t="s">
        <v>560</v>
      </c>
      <c r="Y45" s="71" t="s">
        <v>84</v>
      </c>
      <c r="Z45" s="71" t="s">
        <v>85</v>
      </c>
      <c r="AA45" s="71" t="s">
        <v>561</v>
      </c>
      <c r="AB45" s="71" t="s">
        <v>87</v>
      </c>
    </row>
    <row r="46" spans="1:28" s="121" customFormat="1" x14ac:dyDescent="0.2">
      <c r="A46" s="113">
        <f t="shared" si="5"/>
        <v>39</v>
      </c>
      <c r="B46" s="114" t="s">
        <v>29</v>
      </c>
      <c r="C46" s="114" t="s">
        <v>478</v>
      </c>
      <c r="D46" s="114" t="s">
        <v>26</v>
      </c>
      <c r="E46" s="115" t="s">
        <v>624</v>
      </c>
      <c r="F46" s="114"/>
      <c r="G46" s="114"/>
      <c r="H46" s="114"/>
      <c r="I46" s="114">
        <f t="shared" si="48"/>
        <v>1</v>
      </c>
      <c r="J46" s="116">
        <v>0.5</v>
      </c>
      <c r="K46" s="117">
        <f t="shared" si="49"/>
        <v>0.5</v>
      </c>
      <c r="L46" s="118">
        <v>0</v>
      </c>
      <c r="M46" s="117">
        <f t="shared" si="2"/>
        <v>0</v>
      </c>
      <c r="N46" s="114" t="s">
        <v>471</v>
      </c>
      <c r="O46" s="119">
        <v>0</v>
      </c>
      <c r="P46" s="119">
        <v>0</v>
      </c>
      <c r="Q46" s="119">
        <v>0</v>
      </c>
      <c r="R46" s="118">
        <v>0</v>
      </c>
      <c r="S46" s="120">
        <f t="shared" si="3"/>
        <v>0</v>
      </c>
      <c r="T46" s="118">
        <v>0</v>
      </c>
      <c r="U46" s="120">
        <f t="shared" si="3"/>
        <v>0</v>
      </c>
      <c r="V46" s="118">
        <v>0</v>
      </c>
      <c r="W46" s="117">
        <f t="shared" ref="W46" si="54">+V46*$I46</f>
        <v>0</v>
      </c>
      <c r="X46" s="114"/>
      <c r="Y46" s="114"/>
      <c r="Z46" s="114"/>
      <c r="AA46" s="114"/>
      <c r="AB46" s="114"/>
    </row>
    <row r="47" spans="1:28" s="74" customFormat="1" x14ac:dyDescent="0.2">
      <c r="A47" s="122">
        <f t="shared" si="5"/>
        <v>40</v>
      </c>
      <c r="B47" s="71" t="s">
        <v>29</v>
      </c>
      <c r="C47" s="71" t="s">
        <v>478</v>
      </c>
      <c r="D47" s="71" t="s">
        <v>26</v>
      </c>
      <c r="E47" s="123" t="s">
        <v>625</v>
      </c>
      <c r="F47" s="71" t="s">
        <v>147</v>
      </c>
      <c r="G47" s="71"/>
      <c r="H47" s="71"/>
      <c r="I47" s="71">
        <f t="shared" si="48"/>
        <v>2</v>
      </c>
      <c r="J47" s="73">
        <v>0</v>
      </c>
      <c r="K47" s="72">
        <f t="shared" si="49"/>
        <v>0</v>
      </c>
      <c r="L47" s="85">
        <v>0</v>
      </c>
      <c r="M47" s="72">
        <f t="shared" si="2"/>
        <v>0</v>
      </c>
      <c r="N47" s="71" t="s">
        <v>471</v>
      </c>
      <c r="O47" s="124">
        <v>0</v>
      </c>
      <c r="P47" s="124">
        <v>0</v>
      </c>
      <c r="Q47" s="124">
        <v>0</v>
      </c>
      <c r="R47" s="85">
        <v>0</v>
      </c>
      <c r="S47" s="125">
        <f t="shared" si="3"/>
        <v>0</v>
      </c>
      <c r="T47" s="85">
        <v>0</v>
      </c>
      <c r="U47" s="125">
        <f t="shared" si="3"/>
        <v>0</v>
      </c>
      <c r="V47" s="85">
        <v>0</v>
      </c>
      <c r="W47" s="72">
        <f t="shared" ref="W47" si="55">+V47*$I47</f>
        <v>0</v>
      </c>
      <c r="X47" s="71" t="s">
        <v>587</v>
      </c>
      <c r="Y47" s="71" t="s">
        <v>588</v>
      </c>
      <c r="Z47" s="71" t="s">
        <v>85</v>
      </c>
      <c r="AA47" s="71" t="s">
        <v>589</v>
      </c>
      <c r="AB47" s="71" t="s">
        <v>87</v>
      </c>
    </row>
    <row r="48" spans="1:28" s="121" customFormat="1" x14ac:dyDescent="0.2">
      <c r="A48" s="113">
        <f t="shared" si="5"/>
        <v>41</v>
      </c>
      <c r="B48" s="114" t="s">
        <v>29</v>
      </c>
      <c r="C48" s="114" t="s">
        <v>478</v>
      </c>
      <c r="D48" s="114" t="s">
        <v>26</v>
      </c>
      <c r="E48" s="115" t="s">
        <v>626</v>
      </c>
      <c r="F48" s="114" t="s">
        <v>148</v>
      </c>
      <c r="G48" s="114"/>
      <c r="H48" s="114"/>
      <c r="I48" s="114">
        <f t="shared" si="48"/>
        <v>2</v>
      </c>
      <c r="J48" s="116">
        <v>0</v>
      </c>
      <c r="K48" s="117">
        <f t="shared" si="49"/>
        <v>0</v>
      </c>
      <c r="L48" s="118">
        <v>0</v>
      </c>
      <c r="M48" s="117">
        <f t="shared" si="2"/>
        <v>0</v>
      </c>
      <c r="N48" s="114" t="s">
        <v>471</v>
      </c>
      <c r="O48" s="119">
        <v>0</v>
      </c>
      <c r="P48" s="119">
        <v>0</v>
      </c>
      <c r="Q48" s="119">
        <v>0</v>
      </c>
      <c r="R48" s="118">
        <v>0</v>
      </c>
      <c r="S48" s="120">
        <f t="shared" si="3"/>
        <v>0</v>
      </c>
      <c r="T48" s="118">
        <v>0</v>
      </c>
      <c r="U48" s="120">
        <f t="shared" si="3"/>
        <v>0</v>
      </c>
      <c r="V48" s="118">
        <v>0</v>
      </c>
      <c r="W48" s="117">
        <f t="shared" ref="W48" si="56">+V48*$I48</f>
        <v>0</v>
      </c>
      <c r="X48" s="114"/>
      <c r="Y48" s="114"/>
      <c r="Z48" s="114"/>
      <c r="AA48" s="114"/>
      <c r="AB48" s="114"/>
    </row>
    <row r="49" spans="1:28" s="74" customFormat="1" x14ac:dyDescent="0.2">
      <c r="A49" s="122">
        <f t="shared" si="5"/>
        <v>42</v>
      </c>
      <c r="B49" s="71" t="s">
        <v>29</v>
      </c>
      <c r="C49" s="71" t="s">
        <v>478</v>
      </c>
      <c r="D49" s="71" t="s">
        <v>26</v>
      </c>
      <c r="E49" s="123" t="s">
        <v>627</v>
      </c>
      <c r="F49" s="71"/>
      <c r="G49" s="71" t="s">
        <v>245</v>
      </c>
      <c r="H49" s="71"/>
      <c r="I49" s="71">
        <f t="shared" si="48"/>
        <v>2</v>
      </c>
      <c r="J49" s="73">
        <v>1</v>
      </c>
      <c r="K49" s="72">
        <f t="shared" si="49"/>
        <v>2</v>
      </c>
      <c r="L49" s="85">
        <v>0</v>
      </c>
      <c r="M49" s="72">
        <f t="shared" si="2"/>
        <v>0</v>
      </c>
      <c r="N49" s="71" t="s">
        <v>472</v>
      </c>
      <c r="O49" s="124">
        <v>0</v>
      </c>
      <c r="P49" s="124">
        <v>1</v>
      </c>
      <c r="Q49" s="124">
        <v>1</v>
      </c>
      <c r="R49" s="85">
        <v>0</v>
      </c>
      <c r="S49" s="125">
        <f t="shared" si="3"/>
        <v>0</v>
      </c>
      <c r="T49" s="85">
        <v>0</v>
      </c>
      <c r="U49" s="125">
        <f t="shared" si="3"/>
        <v>0</v>
      </c>
      <c r="V49" s="85">
        <v>0</v>
      </c>
      <c r="W49" s="72">
        <f t="shared" ref="W49" si="57">+V49*$I49</f>
        <v>0</v>
      </c>
      <c r="X49" s="71" t="s">
        <v>583</v>
      </c>
      <c r="Y49" s="71" t="s">
        <v>84</v>
      </c>
      <c r="Z49" s="71" t="s">
        <v>85</v>
      </c>
      <c r="AA49" s="71" t="s">
        <v>584</v>
      </c>
      <c r="AB49" s="71" t="s">
        <v>87</v>
      </c>
    </row>
    <row r="50" spans="1:28" s="74" customFormat="1" x14ac:dyDescent="0.2">
      <c r="A50" s="122">
        <f t="shared" si="5"/>
        <v>43</v>
      </c>
      <c r="B50" s="71" t="s">
        <v>29</v>
      </c>
      <c r="C50" s="71" t="s">
        <v>478</v>
      </c>
      <c r="D50" s="71" t="s">
        <v>26</v>
      </c>
      <c r="E50" s="123" t="s">
        <v>628</v>
      </c>
      <c r="F50" s="71"/>
      <c r="G50" s="71"/>
      <c r="H50" s="71"/>
      <c r="I50" s="71">
        <f t="shared" si="48"/>
        <v>1</v>
      </c>
      <c r="J50" s="73">
        <v>1</v>
      </c>
      <c r="K50" s="72">
        <f t="shared" si="49"/>
        <v>1</v>
      </c>
      <c r="L50" s="85">
        <v>0</v>
      </c>
      <c r="M50" s="72">
        <f t="shared" si="2"/>
        <v>0</v>
      </c>
      <c r="N50" s="71" t="s">
        <v>471</v>
      </c>
      <c r="O50" s="124">
        <v>0</v>
      </c>
      <c r="P50" s="124">
        <v>0</v>
      </c>
      <c r="Q50" s="124">
        <v>0</v>
      </c>
      <c r="R50" s="85">
        <v>0</v>
      </c>
      <c r="S50" s="125">
        <f t="shared" si="3"/>
        <v>0</v>
      </c>
      <c r="T50" s="85">
        <v>0</v>
      </c>
      <c r="U50" s="125">
        <f t="shared" si="3"/>
        <v>0</v>
      </c>
      <c r="V50" s="85">
        <v>0</v>
      </c>
      <c r="W50" s="72">
        <f t="shared" ref="W50" si="58">+V50*$I50</f>
        <v>0</v>
      </c>
      <c r="X50" s="71" t="s">
        <v>241</v>
      </c>
      <c r="Y50" s="71"/>
      <c r="Z50" s="71" t="s">
        <v>242</v>
      </c>
      <c r="AA50" s="71">
        <v>11471</v>
      </c>
      <c r="AB50" s="71" t="s">
        <v>243</v>
      </c>
    </row>
    <row r="51" spans="1:28" s="74" customFormat="1" x14ac:dyDescent="0.2">
      <c r="A51" s="122">
        <f t="shared" si="5"/>
        <v>44</v>
      </c>
      <c r="B51" s="71" t="s">
        <v>29</v>
      </c>
      <c r="C51" s="71" t="s">
        <v>478</v>
      </c>
      <c r="D51" s="71" t="s">
        <v>26</v>
      </c>
      <c r="E51" s="123" t="s">
        <v>629</v>
      </c>
      <c r="F51" s="71" t="s">
        <v>35</v>
      </c>
      <c r="G51" s="71" t="s">
        <v>36</v>
      </c>
      <c r="H51" s="71" t="s">
        <v>150</v>
      </c>
      <c r="I51" s="71">
        <f t="shared" si="48"/>
        <v>4</v>
      </c>
      <c r="J51" s="73">
        <v>1</v>
      </c>
      <c r="K51" s="72">
        <f t="shared" si="49"/>
        <v>4</v>
      </c>
      <c r="L51" s="85">
        <v>0</v>
      </c>
      <c r="M51" s="72">
        <f t="shared" si="2"/>
        <v>0</v>
      </c>
      <c r="N51" s="71" t="s">
        <v>472</v>
      </c>
      <c r="O51" s="124">
        <v>0</v>
      </c>
      <c r="P51" s="124">
        <v>1</v>
      </c>
      <c r="Q51" s="124">
        <v>1</v>
      </c>
      <c r="R51" s="85">
        <v>1</v>
      </c>
      <c r="S51" s="125">
        <f t="shared" si="3"/>
        <v>4</v>
      </c>
      <c r="T51" s="85">
        <v>1</v>
      </c>
      <c r="U51" s="125">
        <f t="shared" si="3"/>
        <v>4</v>
      </c>
      <c r="V51" s="85">
        <v>1</v>
      </c>
      <c r="W51" s="72">
        <f t="shared" ref="W51" si="59">+V51*$I51</f>
        <v>4</v>
      </c>
      <c r="X51" s="71" t="s">
        <v>140</v>
      </c>
      <c r="Y51" s="71" t="s">
        <v>141</v>
      </c>
      <c r="Z51" s="71" t="s">
        <v>142</v>
      </c>
      <c r="AA51" s="71" t="s">
        <v>143</v>
      </c>
      <c r="AB51" s="71" t="s">
        <v>87</v>
      </c>
    </row>
    <row r="52" spans="1:28" s="74" customFormat="1" x14ac:dyDescent="0.2">
      <c r="A52" s="122">
        <f t="shared" si="5"/>
        <v>45</v>
      </c>
      <c r="B52" s="71" t="s">
        <v>29</v>
      </c>
      <c r="C52" s="71" t="s">
        <v>478</v>
      </c>
      <c r="D52" s="71" t="s">
        <v>26</v>
      </c>
      <c r="E52" s="123" t="s">
        <v>630</v>
      </c>
      <c r="F52" s="71" t="s">
        <v>145</v>
      </c>
      <c r="G52" s="71"/>
      <c r="H52" s="71"/>
      <c r="I52" s="71">
        <f t="shared" si="48"/>
        <v>2</v>
      </c>
      <c r="J52" s="73">
        <v>0.5</v>
      </c>
      <c r="K52" s="72">
        <f t="shared" si="49"/>
        <v>1</v>
      </c>
      <c r="L52" s="85">
        <v>0</v>
      </c>
      <c r="M52" s="72">
        <f t="shared" si="2"/>
        <v>0</v>
      </c>
      <c r="N52" s="71" t="s">
        <v>471</v>
      </c>
      <c r="O52" s="124">
        <v>0</v>
      </c>
      <c r="P52" s="124">
        <v>0</v>
      </c>
      <c r="Q52" s="124">
        <v>0</v>
      </c>
      <c r="R52" s="85">
        <v>0</v>
      </c>
      <c r="S52" s="125">
        <f t="shared" si="3"/>
        <v>0</v>
      </c>
      <c r="T52" s="85">
        <v>0</v>
      </c>
      <c r="U52" s="125">
        <f t="shared" si="3"/>
        <v>0</v>
      </c>
      <c r="V52" s="85">
        <v>0</v>
      </c>
      <c r="W52" s="72">
        <f t="shared" ref="W52" si="60">+V52*$I52</f>
        <v>0</v>
      </c>
      <c r="X52" s="71" t="s">
        <v>585</v>
      </c>
      <c r="Y52" s="71" t="s">
        <v>586</v>
      </c>
      <c r="Z52" s="71" t="s">
        <v>223</v>
      </c>
      <c r="AA52" s="71">
        <v>77025</v>
      </c>
      <c r="AB52" s="71" t="s">
        <v>89</v>
      </c>
    </row>
    <row r="53" spans="1:28" s="74" customFormat="1" x14ac:dyDescent="0.2">
      <c r="A53" s="122">
        <f t="shared" si="5"/>
        <v>46</v>
      </c>
      <c r="B53" s="71" t="s">
        <v>29</v>
      </c>
      <c r="C53" s="71" t="s">
        <v>478</v>
      </c>
      <c r="D53" s="71" t="s">
        <v>26</v>
      </c>
      <c r="E53" s="123" t="s">
        <v>631</v>
      </c>
      <c r="F53" s="71" t="s">
        <v>37</v>
      </c>
      <c r="G53" s="71"/>
      <c r="H53" s="71"/>
      <c r="I53" s="71">
        <f t="shared" si="48"/>
        <v>2</v>
      </c>
      <c r="J53" s="73">
        <v>1</v>
      </c>
      <c r="K53" s="72">
        <f t="shared" si="49"/>
        <v>2</v>
      </c>
      <c r="L53" s="85">
        <v>0</v>
      </c>
      <c r="M53" s="72">
        <f t="shared" si="2"/>
        <v>0</v>
      </c>
      <c r="N53" s="71" t="s">
        <v>471</v>
      </c>
      <c r="O53" s="124">
        <v>0</v>
      </c>
      <c r="P53" s="124">
        <v>0</v>
      </c>
      <c r="Q53" s="124">
        <v>0</v>
      </c>
      <c r="R53" s="85">
        <v>0</v>
      </c>
      <c r="S53" s="125">
        <f t="shared" si="3"/>
        <v>0</v>
      </c>
      <c r="T53" s="85">
        <v>0</v>
      </c>
      <c r="U53" s="125">
        <f t="shared" si="3"/>
        <v>0</v>
      </c>
      <c r="V53" s="85">
        <v>0</v>
      </c>
      <c r="W53" s="72">
        <f t="shared" ref="W53" si="61">+V53*$I53</f>
        <v>0</v>
      </c>
      <c r="X53" s="71" t="s">
        <v>580</v>
      </c>
      <c r="Y53" s="71" t="s">
        <v>581</v>
      </c>
      <c r="Z53" s="71" t="s">
        <v>515</v>
      </c>
      <c r="AA53" s="71" t="s">
        <v>582</v>
      </c>
      <c r="AB53" s="71" t="s">
        <v>89</v>
      </c>
    </row>
    <row r="54" spans="1:28" s="74" customFormat="1" x14ac:dyDescent="0.2">
      <c r="A54" s="122">
        <f t="shared" si="5"/>
        <v>47</v>
      </c>
      <c r="B54" s="71" t="s">
        <v>29</v>
      </c>
      <c r="C54" s="71" t="s">
        <v>478</v>
      </c>
      <c r="D54" s="71" t="s">
        <v>26</v>
      </c>
      <c r="E54" s="123" t="s">
        <v>632</v>
      </c>
      <c r="F54" s="71"/>
      <c r="G54" s="71"/>
      <c r="H54" s="71"/>
      <c r="I54" s="71">
        <f t="shared" si="48"/>
        <v>1</v>
      </c>
      <c r="J54" s="73">
        <v>1</v>
      </c>
      <c r="K54" s="72">
        <f t="shared" si="49"/>
        <v>1</v>
      </c>
      <c r="L54" s="85">
        <v>0</v>
      </c>
      <c r="M54" s="72">
        <f t="shared" si="2"/>
        <v>0</v>
      </c>
      <c r="N54" s="71" t="s">
        <v>471</v>
      </c>
      <c r="O54" s="124">
        <v>0</v>
      </c>
      <c r="P54" s="124">
        <v>0</v>
      </c>
      <c r="Q54" s="124">
        <v>0</v>
      </c>
      <c r="R54" s="85">
        <v>0</v>
      </c>
      <c r="S54" s="125">
        <f t="shared" si="3"/>
        <v>0</v>
      </c>
      <c r="T54" s="85">
        <v>0</v>
      </c>
      <c r="U54" s="125">
        <f t="shared" si="3"/>
        <v>0</v>
      </c>
      <c r="V54" s="85">
        <v>0</v>
      </c>
      <c r="W54" s="72">
        <f t="shared" ref="W54" si="62">+V54*$I54</f>
        <v>0</v>
      </c>
      <c r="X54" s="71" t="s">
        <v>578</v>
      </c>
      <c r="Y54" s="71" t="s">
        <v>96</v>
      </c>
      <c r="Z54" s="71" t="s">
        <v>85</v>
      </c>
      <c r="AA54" s="71" t="s">
        <v>579</v>
      </c>
      <c r="AB54" s="71" t="s">
        <v>87</v>
      </c>
    </row>
    <row r="55" spans="1:28" s="74" customFormat="1" x14ac:dyDescent="0.2">
      <c r="A55" s="122">
        <f t="shared" si="5"/>
        <v>48</v>
      </c>
      <c r="B55" s="71" t="s">
        <v>29</v>
      </c>
      <c r="C55" s="71" t="s">
        <v>478</v>
      </c>
      <c r="D55" s="71" t="s">
        <v>26</v>
      </c>
      <c r="E55" s="123" t="s">
        <v>633</v>
      </c>
      <c r="F55" s="71"/>
      <c r="G55" s="71"/>
      <c r="H55" s="71"/>
      <c r="I55" s="71">
        <f t="shared" si="48"/>
        <v>1</v>
      </c>
      <c r="J55" s="73">
        <v>1</v>
      </c>
      <c r="K55" s="72">
        <f t="shared" si="49"/>
        <v>1</v>
      </c>
      <c r="L55" s="85">
        <v>0</v>
      </c>
      <c r="M55" s="72">
        <f t="shared" si="2"/>
        <v>0</v>
      </c>
      <c r="N55" s="71" t="s">
        <v>471</v>
      </c>
      <c r="O55" s="124">
        <v>0</v>
      </c>
      <c r="P55" s="124">
        <v>0</v>
      </c>
      <c r="Q55" s="124">
        <v>0</v>
      </c>
      <c r="R55" s="85">
        <v>0</v>
      </c>
      <c r="S55" s="125">
        <f t="shared" si="3"/>
        <v>0</v>
      </c>
      <c r="T55" s="85">
        <v>0</v>
      </c>
      <c r="U55" s="125">
        <f t="shared" si="3"/>
        <v>0</v>
      </c>
      <c r="V55" s="85">
        <v>0</v>
      </c>
      <c r="W55" s="72">
        <f t="shared" ref="W55" si="63">+V55*$I55</f>
        <v>0</v>
      </c>
      <c r="X55" s="71" t="s">
        <v>578</v>
      </c>
      <c r="Y55" s="71" t="s">
        <v>96</v>
      </c>
      <c r="Z55" s="71" t="s">
        <v>85</v>
      </c>
      <c r="AA55" s="71" t="s">
        <v>579</v>
      </c>
      <c r="AB55" s="71" t="s">
        <v>87</v>
      </c>
    </row>
    <row r="56" spans="1:28" s="74" customFormat="1" x14ac:dyDescent="0.2">
      <c r="A56" s="122">
        <f t="shared" si="5"/>
        <v>49</v>
      </c>
      <c r="B56" s="71" t="s">
        <v>29</v>
      </c>
      <c r="C56" s="71" t="s">
        <v>478</v>
      </c>
      <c r="D56" s="71" t="s">
        <v>26</v>
      </c>
      <c r="E56" s="123" t="s">
        <v>634</v>
      </c>
      <c r="F56" s="71" t="s">
        <v>144</v>
      </c>
      <c r="G56" s="71"/>
      <c r="H56" s="71"/>
      <c r="I56" s="71">
        <f t="shared" si="48"/>
        <v>2</v>
      </c>
      <c r="J56" s="73">
        <v>0</v>
      </c>
      <c r="K56" s="72">
        <f t="shared" si="49"/>
        <v>0</v>
      </c>
      <c r="L56" s="85">
        <v>0</v>
      </c>
      <c r="M56" s="72">
        <f t="shared" si="2"/>
        <v>0</v>
      </c>
      <c r="N56" s="71" t="s">
        <v>471</v>
      </c>
      <c r="O56" s="124">
        <v>0</v>
      </c>
      <c r="P56" s="124">
        <v>0</v>
      </c>
      <c r="Q56" s="124">
        <v>0</v>
      </c>
      <c r="R56" s="85">
        <v>0</v>
      </c>
      <c r="S56" s="125">
        <f t="shared" si="3"/>
        <v>0</v>
      </c>
      <c r="T56" s="85">
        <v>0</v>
      </c>
      <c r="U56" s="125">
        <f t="shared" si="3"/>
        <v>0</v>
      </c>
      <c r="V56" s="85">
        <v>0</v>
      </c>
      <c r="W56" s="72">
        <f t="shared" ref="W56" si="64">+V56*$I56</f>
        <v>0</v>
      </c>
      <c r="X56" s="71" t="s">
        <v>574</v>
      </c>
      <c r="Y56" s="71" t="s">
        <v>575</v>
      </c>
      <c r="Z56" s="71" t="s">
        <v>576</v>
      </c>
      <c r="AA56" s="127" t="s">
        <v>577</v>
      </c>
      <c r="AB56" s="71" t="s">
        <v>89</v>
      </c>
    </row>
    <row r="57" spans="1:28" s="74" customFormat="1" x14ac:dyDescent="0.2">
      <c r="A57" s="122">
        <f t="shared" si="5"/>
        <v>50</v>
      </c>
      <c r="B57" s="71" t="s">
        <v>29</v>
      </c>
      <c r="C57" s="71" t="s">
        <v>478</v>
      </c>
      <c r="D57" s="71" t="s">
        <v>25</v>
      </c>
      <c r="E57" s="123" t="s">
        <v>635</v>
      </c>
      <c r="F57" s="71"/>
      <c r="G57" s="71"/>
      <c r="H57" s="71"/>
      <c r="I57" s="71">
        <f t="shared" si="48"/>
        <v>1</v>
      </c>
      <c r="J57" s="73">
        <v>0.25</v>
      </c>
      <c r="K57" s="72">
        <f t="shared" si="49"/>
        <v>0.25</v>
      </c>
      <c r="L57" s="85">
        <v>0</v>
      </c>
      <c r="M57" s="72">
        <f t="shared" si="2"/>
        <v>0</v>
      </c>
      <c r="N57" s="71" t="s">
        <v>471</v>
      </c>
      <c r="O57" s="124">
        <v>0</v>
      </c>
      <c r="P57" s="124">
        <v>0</v>
      </c>
      <c r="Q57" s="124">
        <v>0</v>
      </c>
      <c r="R57" s="85">
        <v>0</v>
      </c>
      <c r="S57" s="125">
        <f t="shared" si="3"/>
        <v>0</v>
      </c>
      <c r="T57" s="85">
        <v>0</v>
      </c>
      <c r="U57" s="125">
        <f t="shared" si="3"/>
        <v>0</v>
      </c>
      <c r="V57" s="85">
        <v>0</v>
      </c>
      <c r="W57" s="72">
        <f t="shared" ref="W57" si="65">+V57*$I57</f>
        <v>0</v>
      </c>
      <c r="X57" s="71" t="s">
        <v>572</v>
      </c>
      <c r="Y57" s="71" t="s">
        <v>573</v>
      </c>
      <c r="Z57" s="71" t="s">
        <v>108</v>
      </c>
      <c r="AA57" s="71">
        <v>33321</v>
      </c>
      <c r="AB57" s="71" t="s">
        <v>89</v>
      </c>
    </row>
    <row r="58" spans="1:28" s="74" customFormat="1" x14ac:dyDescent="0.2">
      <c r="A58" s="122">
        <f t="shared" si="5"/>
        <v>51</v>
      </c>
      <c r="B58" s="71" t="s">
        <v>29</v>
      </c>
      <c r="C58" s="71" t="s">
        <v>478</v>
      </c>
      <c r="D58" s="71" t="s">
        <v>26</v>
      </c>
      <c r="E58" s="123" t="s">
        <v>636</v>
      </c>
      <c r="F58" s="71" t="s">
        <v>146</v>
      </c>
      <c r="G58" s="71"/>
      <c r="H58" s="71"/>
      <c r="I58" s="71">
        <f t="shared" si="48"/>
        <v>2</v>
      </c>
      <c r="J58" s="73">
        <v>0</v>
      </c>
      <c r="K58" s="72">
        <f t="shared" si="49"/>
        <v>0</v>
      </c>
      <c r="L58" s="85">
        <v>0</v>
      </c>
      <c r="M58" s="72">
        <f t="shared" si="2"/>
        <v>0</v>
      </c>
      <c r="N58" s="71" t="s">
        <v>471</v>
      </c>
      <c r="O58" s="124">
        <v>0</v>
      </c>
      <c r="P58" s="124">
        <v>0</v>
      </c>
      <c r="Q58" s="124">
        <v>0</v>
      </c>
      <c r="R58" s="85">
        <v>0</v>
      </c>
      <c r="S58" s="125">
        <f t="shared" si="3"/>
        <v>0</v>
      </c>
      <c r="T58" s="85">
        <v>0</v>
      </c>
      <c r="U58" s="125">
        <f t="shared" si="3"/>
        <v>0</v>
      </c>
      <c r="V58" s="85">
        <v>0</v>
      </c>
      <c r="W58" s="72">
        <f t="shared" ref="W58" si="66">+V58*$I58</f>
        <v>0</v>
      </c>
      <c r="X58" s="71" t="s">
        <v>569</v>
      </c>
      <c r="Y58" s="71" t="s">
        <v>570</v>
      </c>
      <c r="Z58" s="71" t="s">
        <v>85</v>
      </c>
      <c r="AA58" s="71" t="s">
        <v>571</v>
      </c>
      <c r="AB58" s="71" t="s">
        <v>89</v>
      </c>
    </row>
    <row r="59" spans="1:28" x14ac:dyDescent="0.2">
      <c r="A59" s="44">
        <f t="shared" si="5"/>
        <v>52</v>
      </c>
      <c r="B59" s="68" t="s">
        <v>38</v>
      </c>
      <c r="C59" s="68" t="s">
        <v>477</v>
      </c>
      <c r="D59" s="68" t="s">
        <v>25</v>
      </c>
      <c r="E59" s="64" t="s">
        <v>637</v>
      </c>
      <c r="F59" s="68" t="s">
        <v>39</v>
      </c>
      <c r="G59" s="68"/>
      <c r="H59" s="68"/>
      <c r="I59" s="68">
        <f t="shared" si="48"/>
        <v>2</v>
      </c>
      <c r="J59" s="69">
        <v>1</v>
      </c>
      <c r="K59" s="67">
        <f t="shared" si="49"/>
        <v>2</v>
      </c>
      <c r="L59" s="84">
        <v>1</v>
      </c>
      <c r="M59" s="67">
        <f t="shared" si="2"/>
        <v>2</v>
      </c>
      <c r="N59" s="68" t="s">
        <v>470</v>
      </c>
      <c r="O59" s="83">
        <v>0</v>
      </c>
      <c r="P59" s="83">
        <v>1</v>
      </c>
      <c r="Q59" s="83">
        <v>1</v>
      </c>
      <c r="R59" s="84">
        <v>1</v>
      </c>
      <c r="S59" s="63">
        <f t="shared" si="3"/>
        <v>2</v>
      </c>
      <c r="T59" s="84">
        <v>1</v>
      </c>
      <c r="U59" s="63">
        <f t="shared" si="3"/>
        <v>2</v>
      </c>
      <c r="V59" s="84">
        <v>1</v>
      </c>
      <c r="W59" s="67">
        <f t="shared" ref="W59" si="67">+V59*$I59</f>
        <v>2</v>
      </c>
      <c r="X59" s="68" t="s">
        <v>112</v>
      </c>
      <c r="Y59" s="68" t="s">
        <v>113</v>
      </c>
      <c r="Z59" s="68" t="s">
        <v>108</v>
      </c>
      <c r="AA59" s="68">
        <v>33498</v>
      </c>
      <c r="AB59" s="68" t="s">
        <v>89</v>
      </c>
    </row>
    <row r="60" spans="1:28" x14ac:dyDescent="0.2">
      <c r="A60" s="44">
        <f t="shared" si="5"/>
        <v>53</v>
      </c>
      <c r="B60" s="68" t="s">
        <v>38</v>
      </c>
      <c r="C60" s="68" t="s">
        <v>477</v>
      </c>
      <c r="D60" s="68" t="s">
        <v>26</v>
      </c>
      <c r="E60" s="64" t="s">
        <v>638</v>
      </c>
      <c r="F60" s="68" t="s">
        <v>40</v>
      </c>
      <c r="G60" s="68"/>
      <c r="H60" s="68"/>
      <c r="I60" s="68">
        <f t="shared" si="48"/>
        <v>2</v>
      </c>
      <c r="J60" s="69">
        <v>1</v>
      </c>
      <c r="K60" s="67">
        <f t="shared" si="49"/>
        <v>2</v>
      </c>
      <c r="L60" s="84">
        <v>0</v>
      </c>
      <c r="M60" s="67">
        <f t="shared" si="2"/>
        <v>0</v>
      </c>
      <c r="N60" s="68" t="s">
        <v>470</v>
      </c>
      <c r="O60" s="83">
        <v>1</v>
      </c>
      <c r="P60" s="83">
        <v>1</v>
      </c>
      <c r="Q60" s="83">
        <v>1</v>
      </c>
      <c r="R60" s="84">
        <v>1</v>
      </c>
      <c r="S60" s="63">
        <f t="shared" si="3"/>
        <v>2</v>
      </c>
      <c r="T60" s="84">
        <v>1</v>
      </c>
      <c r="U60" s="63">
        <f t="shared" si="3"/>
        <v>2</v>
      </c>
      <c r="V60" s="84">
        <v>1</v>
      </c>
      <c r="W60" s="67">
        <f t="shared" ref="W60" si="68">+V60*$I60</f>
        <v>2</v>
      </c>
      <c r="X60" s="68" t="s">
        <v>171</v>
      </c>
      <c r="Y60" s="68" t="s">
        <v>102</v>
      </c>
      <c r="Z60" s="68" t="s">
        <v>103</v>
      </c>
      <c r="AA60" s="68">
        <v>90036</v>
      </c>
      <c r="AB60" s="68" t="s">
        <v>89</v>
      </c>
    </row>
    <row r="61" spans="1:28" x14ac:dyDescent="0.2">
      <c r="A61" s="44">
        <f t="shared" si="5"/>
        <v>54</v>
      </c>
      <c r="B61" s="68" t="s">
        <v>38</v>
      </c>
      <c r="C61" s="68" t="s">
        <v>477</v>
      </c>
      <c r="D61" s="68" t="s">
        <v>26</v>
      </c>
      <c r="E61" s="64" t="s">
        <v>639</v>
      </c>
      <c r="F61" s="68" t="s">
        <v>236</v>
      </c>
      <c r="G61" s="68"/>
      <c r="H61" s="68"/>
      <c r="I61" s="68">
        <f t="shared" si="48"/>
        <v>2</v>
      </c>
      <c r="J61" s="69">
        <v>1</v>
      </c>
      <c r="K61" s="67">
        <f t="shared" si="49"/>
        <v>2</v>
      </c>
      <c r="L61" s="84">
        <v>0</v>
      </c>
      <c r="M61" s="67">
        <f t="shared" si="2"/>
        <v>0</v>
      </c>
      <c r="N61" s="68" t="s">
        <v>470</v>
      </c>
      <c r="O61" s="83">
        <v>1</v>
      </c>
      <c r="P61" s="83">
        <v>1</v>
      </c>
      <c r="Q61" s="83">
        <v>1</v>
      </c>
      <c r="R61" s="84">
        <v>0</v>
      </c>
      <c r="S61" s="63">
        <f t="shared" si="3"/>
        <v>0</v>
      </c>
      <c r="T61" s="84">
        <v>0</v>
      </c>
      <c r="U61" s="63">
        <f t="shared" si="3"/>
        <v>0</v>
      </c>
      <c r="V61" s="84">
        <v>0</v>
      </c>
      <c r="W61" s="67">
        <f t="shared" ref="W61" si="69">+V61*$I61</f>
        <v>0</v>
      </c>
      <c r="X61" s="68" t="s">
        <v>183</v>
      </c>
      <c r="Y61" s="68" t="s">
        <v>88</v>
      </c>
      <c r="Z61" s="68" t="s">
        <v>88</v>
      </c>
      <c r="AA61" s="68">
        <v>10011</v>
      </c>
      <c r="AB61" s="68" t="s">
        <v>89</v>
      </c>
    </row>
    <row r="62" spans="1:28" x14ac:dyDescent="0.2">
      <c r="A62" s="44">
        <f t="shared" si="5"/>
        <v>55</v>
      </c>
      <c r="B62" s="68" t="s">
        <v>38</v>
      </c>
      <c r="C62" s="68" t="s">
        <v>477</v>
      </c>
      <c r="D62" s="68" t="s">
        <v>26</v>
      </c>
      <c r="E62" s="64" t="s">
        <v>640</v>
      </c>
      <c r="F62" s="68"/>
      <c r="G62" s="68"/>
      <c r="H62" s="68"/>
      <c r="I62" s="68">
        <f t="shared" si="48"/>
        <v>1</v>
      </c>
      <c r="J62" s="69">
        <v>1</v>
      </c>
      <c r="K62" s="67">
        <f t="shared" si="49"/>
        <v>1</v>
      </c>
      <c r="L62" s="84">
        <v>0</v>
      </c>
      <c r="M62" s="67">
        <f t="shared" si="2"/>
        <v>0</v>
      </c>
      <c r="N62" s="68" t="s">
        <v>472</v>
      </c>
      <c r="O62" s="83">
        <v>0</v>
      </c>
      <c r="P62" s="83">
        <v>1</v>
      </c>
      <c r="Q62" s="83">
        <v>1</v>
      </c>
      <c r="R62" s="84">
        <v>0</v>
      </c>
      <c r="S62" s="63">
        <f t="shared" si="3"/>
        <v>0</v>
      </c>
      <c r="T62" s="84">
        <v>0</v>
      </c>
      <c r="U62" s="63">
        <f t="shared" si="3"/>
        <v>0</v>
      </c>
      <c r="V62" s="84">
        <v>0</v>
      </c>
      <c r="W62" s="67">
        <f t="shared" ref="W62" si="70">+V62*$I62</f>
        <v>0</v>
      </c>
      <c r="X62" s="68" t="s">
        <v>184</v>
      </c>
      <c r="Y62" s="68" t="s">
        <v>185</v>
      </c>
      <c r="Z62" s="68" t="s">
        <v>108</v>
      </c>
      <c r="AA62" s="68">
        <v>32801</v>
      </c>
      <c r="AB62" s="68" t="s">
        <v>89</v>
      </c>
    </row>
    <row r="63" spans="1:28" x14ac:dyDescent="0.2">
      <c r="A63" s="44">
        <f t="shared" si="5"/>
        <v>56</v>
      </c>
      <c r="B63" s="68" t="s">
        <v>38</v>
      </c>
      <c r="C63" s="68" t="s">
        <v>477</v>
      </c>
      <c r="D63" s="68" t="s">
        <v>26</v>
      </c>
      <c r="E63" s="64" t="s">
        <v>641</v>
      </c>
      <c r="F63" s="68" t="s">
        <v>41</v>
      </c>
      <c r="G63" s="68"/>
      <c r="H63" s="68"/>
      <c r="I63" s="68">
        <f t="shared" si="48"/>
        <v>2</v>
      </c>
      <c r="J63" s="69">
        <v>0.5</v>
      </c>
      <c r="K63" s="67">
        <f t="shared" si="49"/>
        <v>1</v>
      </c>
      <c r="L63" s="84">
        <v>0</v>
      </c>
      <c r="M63" s="67">
        <f t="shared" si="2"/>
        <v>0</v>
      </c>
      <c r="N63" s="68" t="s">
        <v>470</v>
      </c>
      <c r="O63" s="83">
        <v>0</v>
      </c>
      <c r="P63" s="83">
        <v>1</v>
      </c>
      <c r="Q63" s="83">
        <v>1</v>
      </c>
      <c r="R63" s="84">
        <v>0</v>
      </c>
      <c r="S63" s="63">
        <f t="shared" si="3"/>
        <v>0</v>
      </c>
      <c r="T63" s="84">
        <v>0</v>
      </c>
      <c r="U63" s="63">
        <f t="shared" si="3"/>
        <v>0</v>
      </c>
      <c r="V63" s="84">
        <v>0</v>
      </c>
      <c r="W63" s="67">
        <f t="shared" ref="W63" si="71">+V63*$I63</f>
        <v>0</v>
      </c>
      <c r="X63" s="68" t="s">
        <v>518</v>
      </c>
      <c r="Y63" s="68" t="s">
        <v>88</v>
      </c>
      <c r="Z63" s="68" t="s">
        <v>88</v>
      </c>
      <c r="AA63" s="68">
        <v>10022</v>
      </c>
      <c r="AB63" s="68" t="s">
        <v>89</v>
      </c>
    </row>
    <row r="64" spans="1:28" x14ac:dyDescent="0.2">
      <c r="A64" s="44">
        <f t="shared" si="5"/>
        <v>57</v>
      </c>
      <c r="B64" s="68" t="s">
        <v>38</v>
      </c>
      <c r="C64" s="68" t="s">
        <v>477</v>
      </c>
      <c r="D64" s="68" t="s">
        <v>25</v>
      </c>
      <c r="E64" s="64" t="s">
        <v>642</v>
      </c>
      <c r="F64" s="68" t="s">
        <v>42</v>
      </c>
      <c r="G64" s="68"/>
      <c r="H64" s="68"/>
      <c r="I64" s="68">
        <f t="shared" si="48"/>
        <v>2</v>
      </c>
      <c r="J64" s="69">
        <v>0.75</v>
      </c>
      <c r="K64" s="67">
        <f t="shared" si="49"/>
        <v>1.5</v>
      </c>
      <c r="L64" s="84">
        <v>0</v>
      </c>
      <c r="M64" s="67">
        <f t="shared" si="2"/>
        <v>0</v>
      </c>
      <c r="N64" s="68" t="s">
        <v>470</v>
      </c>
      <c r="O64" s="83">
        <v>0</v>
      </c>
      <c r="P64" s="83">
        <v>0</v>
      </c>
      <c r="Q64" s="83">
        <v>1</v>
      </c>
      <c r="R64" s="84">
        <v>0</v>
      </c>
      <c r="S64" s="63">
        <f t="shared" si="3"/>
        <v>0</v>
      </c>
      <c r="T64" s="84">
        <v>0</v>
      </c>
      <c r="U64" s="63">
        <f t="shared" si="3"/>
        <v>0</v>
      </c>
      <c r="V64" s="84">
        <v>0</v>
      </c>
      <c r="W64" s="67">
        <f t="shared" ref="W64" si="72">+V64*$I64</f>
        <v>0</v>
      </c>
      <c r="X64" s="68" t="s">
        <v>516</v>
      </c>
      <c r="Y64" s="68" t="s">
        <v>185</v>
      </c>
      <c r="Z64" s="68" t="s">
        <v>108</v>
      </c>
      <c r="AA64" s="68">
        <v>32839</v>
      </c>
      <c r="AB64" s="68" t="s">
        <v>89</v>
      </c>
    </row>
    <row r="65" spans="1:28" x14ac:dyDescent="0.2">
      <c r="A65" s="44">
        <f t="shared" si="5"/>
        <v>58</v>
      </c>
      <c r="B65" s="68" t="s">
        <v>38</v>
      </c>
      <c r="C65" s="68" t="s">
        <v>477</v>
      </c>
      <c r="D65" s="68" t="s">
        <v>26</v>
      </c>
      <c r="E65" s="64" t="s">
        <v>643</v>
      </c>
      <c r="F65" s="68" t="s">
        <v>14</v>
      </c>
      <c r="G65" s="68"/>
      <c r="H65" s="68"/>
      <c r="I65" s="68">
        <f t="shared" si="48"/>
        <v>2</v>
      </c>
      <c r="J65" s="69">
        <v>0.5</v>
      </c>
      <c r="K65" s="67">
        <f t="shared" si="49"/>
        <v>1</v>
      </c>
      <c r="L65" s="84">
        <v>0</v>
      </c>
      <c r="M65" s="67">
        <f t="shared" si="2"/>
        <v>0</v>
      </c>
      <c r="N65" s="68" t="s">
        <v>471</v>
      </c>
      <c r="O65" s="83">
        <v>0</v>
      </c>
      <c r="P65" s="83">
        <v>0</v>
      </c>
      <c r="Q65" s="83">
        <v>0</v>
      </c>
      <c r="R65" s="84">
        <v>0</v>
      </c>
      <c r="S65" s="63">
        <f t="shared" si="3"/>
        <v>0</v>
      </c>
      <c r="T65" s="84">
        <v>0</v>
      </c>
      <c r="U65" s="63">
        <f t="shared" si="3"/>
        <v>0</v>
      </c>
      <c r="V65" s="84">
        <v>0</v>
      </c>
      <c r="W65" s="67">
        <f t="shared" ref="W65" si="73">+V65*$I65</f>
        <v>0</v>
      </c>
      <c r="X65" s="68" t="s">
        <v>513</v>
      </c>
      <c r="Y65" s="68" t="s">
        <v>514</v>
      </c>
      <c r="Z65" s="68" t="s">
        <v>515</v>
      </c>
      <c r="AA65" s="68">
        <v>20111</v>
      </c>
      <c r="AB65" s="68" t="s">
        <v>89</v>
      </c>
    </row>
    <row r="66" spans="1:28" x14ac:dyDescent="0.2">
      <c r="A66" s="44">
        <f t="shared" si="5"/>
        <v>59</v>
      </c>
      <c r="B66" s="68" t="s">
        <v>38</v>
      </c>
      <c r="C66" s="68" t="s">
        <v>477</v>
      </c>
      <c r="D66" s="68" t="s">
        <v>25</v>
      </c>
      <c r="E66" s="64" t="s">
        <v>644</v>
      </c>
      <c r="F66" s="68" t="s">
        <v>43</v>
      </c>
      <c r="G66" s="68"/>
      <c r="H66" s="68"/>
      <c r="I66" s="68">
        <f t="shared" si="48"/>
        <v>2</v>
      </c>
      <c r="J66" s="69">
        <v>1</v>
      </c>
      <c r="K66" s="67">
        <f t="shared" si="49"/>
        <v>2</v>
      </c>
      <c r="L66" s="84">
        <v>0</v>
      </c>
      <c r="M66" s="67">
        <f t="shared" si="2"/>
        <v>0</v>
      </c>
      <c r="N66" s="68" t="s">
        <v>471</v>
      </c>
      <c r="O66" s="83">
        <v>0</v>
      </c>
      <c r="P66" s="83">
        <v>0</v>
      </c>
      <c r="Q66" s="83">
        <v>0</v>
      </c>
      <c r="R66" s="84">
        <v>0</v>
      </c>
      <c r="S66" s="63">
        <f t="shared" si="3"/>
        <v>0</v>
      </c>
      <c r="T66" s="84">
        <v>0</v>
      </c>
      <c r="U66" s="63">
        <f t="shared" si="3"/>
        <v>0</v>
      </c>
      <c r="V66" s="84">
        <v>0</v>
      </c>
      <c r="W66" s="67">
        <f t="shared" ref="W66" si="74">+V66*$I66</f>
        <v>0</v>
      </c>
      <c r="X66" s="68" t="s">
        <v>507</v>
      </c>
      <c r="Y66" s="68" t="s">
        <v>508</v>
      </c>
      <c r="Z66" s="68" t="s">
        <v>108</v>
      </c>
      <c r="AA66" s="68">
        <v>33137</v>
      </c>
      <c r="AB66" s="68" t="s">
        <v>89</v>
      </c>
    </row>
    <row r="67" spans="1:28" x14ac:dyDescent="0.2">
      <c r="A67" s="44">
        <f t="shared" si="5"/>
        <v>60</v>
      </c>
      <c r="B67" s="68" t="s">
        <v>38</v>
      </c>
      <c r="C67" s="68" t="s">
        <v>477</v>
      </c>
      <c r="D67" s="68" t="s">
        <v>26</v>
      </c>
      <c r="E67" s="64" t="s">
        <v>645</v>
      </c>
      <c r="F67" s="68" t="s">
        <v>14</v>
      </c>
      <c r="G67" s="68"/>
      <c r="H67" s="68"/>
      <c r="I67" s="68">
        <f t="shared" si="48"/>
        <v>2</v>
      </c>
      <c r="J67" s="69">
        <v>0.5</v>
      </c>
      <c r="K67" s="67">
        <f t="shared" si="49"/>
        <v>1</v>
      </c>
      <c r="L67" s="84">
        <v>0</v>
      </c>
      <c r="M67" s="67">
        <f t="shared" si="2"/>
        <v>0</v>
      </c>
      <c r="N67" s="68" t="s">
        <v>471</v>
      </c>
      <c r="O67" s="83">
        <v>0</v>
      </c>
      <c r="P67" s="83">
        <v>0</v>
      </c>
      <c r="Q67" s="83">
        <v>0</v>
      </c>
      <c r="R67" s="84">
        <v>0</v>
      </c>
      <c r="S67" s="63">
        <f t="shared" si="3"/>
        <v>0</v>
      </c>
      <c r="T67" s="84">
        <v>0</v>
      </c>
      <c r="U67" s="63">
        <f t="shared" si="3"/>
        <v>0</v>
      </c>
      <c r="V67" s="84">
        <v>0</v>
      </c>
      <c r="W67" s="67">
        <f t="shared" ref="W67" si="75">+V67*$I67</f>
        <v>0</v>
      </c>
      <c r="X67" s="68" t="s">
        <v>536</v>
      </c>
      <c r="Y67" s="68" t="s">
        <v>88</v>
      </c>
      <c r="Z67" s="68" t="s">
        <v>88</v>
      </c>
      <c r="AA67" s="68">
        <v>10010</v>
      </c>
      <c r="AB67" s="68" t="s">
        <v>89</v>
      </c>
    </row>
    <row r="68" spans="1:28" x14ac:dyDescent="0.2">
      <c r="A68" s="44">
        <f t="shared" si="5"/>
        <v>61</v>
      </c>
      <c r="B68" s="68" t="s">
        <v>38</v>
      </c>
      <c r="C68" s="68" t="s">
        <v>477</v>
      </c>
      <c r="D68" s="68" t="s">
        <v>26</v>
      </c>
      <c r="E68" s="64" t="s">
        <v>646</v>
      </c>
      <c r="F68" s="68"/>
      <c r="G68" s="68"/>
      <c r="H68" s="68"/>
      <c r="I68" s="68">
        <f t="shared" si="48"/>
        <v>1</v>
      </c>
      <c r="J68" s="69">
        <v>0.75</v>
      </c>
      <c r="K68" s="67">
        <f t="shared" si="49"/>
        <v>0.75</v>
      </c>
      <c r="L68" s="84">
        <v>0</v>
      </c>
      <c r="M68" s="67">
        <f t="shared" si="2"/>
        <v>0</v>
      </c>
      <c r="N68" s="68" t="s">
        <v>472</v>
      </c>
      <c r="O68" s="83">
        <v>0</v>
      </c>
      <c r="P68" s="83">
        <v>1</v>
      </c>
      <c r="Q68" s="83">
        <v>1</v>
      </c>
      <c r="R68" s="84">
        <v>0</v>
      </c>
      <c r="S68" s="63">
        <f t="shared" si="3"/>
        <v>0</v>
      </c>
      <c r="T68" s="84">
        <v>0</v>
      </c>
      <c r="U68" s="63">
        <f t="shared" si="3"/>
        <v>0</v>
      </c>
      <c r="V68" s="84">
        <v>0</v>
      </c>
      <c r="W68" s="67">
        <f t="shared" ref="W68" si="76">+V68*$I68</f>
        <v>0</v>
      </c>
      <c r="X68" s="68" t="s">
        <v>101</v>
      </c>
      <c r="Y68" s="68" t="s">
        <v>102</v>
      </c>
      <c r="Z68" s="68" t="s">
        <v>103</v>
      </c>
      <c r="AA68" s="68">
        <v>90036</v>
      </c>
      <c r="AB68" s="68" t="s">
        <v>89</v>
      </c>
    </row>
    <row r="69" spans="1:28" x14ac:dyDescent="0.2">
      <c r="A69" s="44">
        <f t="shared" si="5"/>
        <v>62</v>
      </c>
      <c r="B69" s="68" t="s">
        <v>38</v>
      </c>
      <c r="C69" s="68" t="s">
        <v>477</v>
      </c>
      <c r="D69" s="68" t="s">
        <v>26</v>
      </c>
      <c r="E69" s="64" t="s">
        <v>647</v>
      </c>
      <c r="F69" s="68"/>
      <c r="G69" s="68"/>
      <c r="H69" s="68"/>
      <c r="I69" s="68">
        <f t="shared" ref="I69:I100" si="77">+(3-(ISBLANK(F69)+ISBLANK(G69)+ISBLANK(H69))+1)</f>
        <v>1</v>
      </c>
      <c r="J69" s="69">
        <v>0.75</v>
      </c>
      <c r="K69" s="67">
        <f t="shared" ref="K69:K100" si="78">+I69*J69</f>
        <v>0.75</v>
      </c>
      <c r="L69" s="84">
        <v>0</v>
      </c>
      <c r="M69" s="67">
        <f t="shared" si="2"/>
        <v>0</v>
      </c>
      <c r="N69" s="68" t="s">
        <v>471</v>
      </c>
      <c r="O69" s="83">
        <v>0</v>
      </c>
      <c r="P69" s="83">
        <v>0</v>
      </c>
      <c r="Q69" s="83">
        <v>0</v>
      </c>
      <c r="R69" s="84">
        <v>0</v>
      </c>
      <c r="S69" s="63">
        <f t="shared" si="3"/>
        <v>0</v>
      </c>
      <c r="T69" s="84">
        <v>0</v>
      </c>
      <c r="U69" s="63">
        <f t="shared" si="3"/>
        <v>0</v>
      </c>
      <c r="V69" s="84">
        <v>0</v>
      </c>
      <c r="W69" s="67">
        <f t="shared" ref="W69" si="79">+V69*$I69</f>
        <v>0</v>
      </c>
      <c r="X69" s="68" t="s">
        <v>101</v>
      </c>
      <c r="Y69" s="68" t="s">
        <v>102</v>
      </c>
      <c r="Z69" s="68" t="s">
        <v>103</v>
      </c>
      <c r="AA69" s="68">
        <v>90036</v>
      </c>
      <c r="AB69" s="68" t="s">
        <v>89</v>
      </c>
    </row>
    <row r="70" spans="1:28" x14ac:dyDescent="0.2">
      <c r="A70" s="44">
        <f t="shared" si="5"/>
        <v>63</v>
      </c>
      <c r="B70" s="68" t="s">
        <v>38</v>
      </c>
      <c r="C70" s="68" t="s">
        <v>477</v>
      </c>
      <c r="D70" s="68" t="s">
        <v>26</v>
      </c>
      <c r="E70" s="64" t="s">
        <v>648</v>
      </c>
      <c r="F70" s="68"/>
      <c r="G70" s="68"/>
      <c r="H70" s="68"/>
      <c r="I70" s="68">
        <f t="shared" si="77"/>
        <v>1</v>
      </c>
      <c r="J70" s="69">
        <v>0.75</v>
      </c>
      <c r="K70" s="67">
        <f t="shared" si="78"/>
        <v>0.75</v>
      </c>
      <c r="L70" s="84">
        <v>0</v>
      </c>
      <c r="M70" s="67">
        <f t="shared" ref="M70:M133" si="80">+I70*L70*J70</f>
        <v>0</v>
      </c>
      <c r="N70" s="68" t="s">
        <v>472</v>
      </c>
      <c r="O70" s="83">
        <v>0</v>
      </c>
      <c r="P70" s="83">
        <v>1</v>
      </c>
      <c r="Q70" s="83">
        <v>1</v>
      </c>
      <c r="R70" s="84">
        <v>0</v>
      </c>
      <c r="S70" s="63">
        <f t="shared" ref="S70:U133" si="81">+R70*$I70</f>
        <v>0</v>
      </c>
      <c r="T70" s="84">
        <v>0</v>
      </c>
      <c r="U70" s="63">
        <f t="shared" si="81"/>
        <v>0</v>
      </c>
      <c r="V70" s="84">
        <v>0</v>
      </c>
      <c r="W70" s="67">
        <f t="shared" ref="W70" si="82">+V70*$I70</f>
        <v>0</v>
      </c>
      <c r="X70" s="68" t="s">
        <v>101</v>
      </c>
      <c r="Y70" s="68" t="s">
        <v>102</v>
      </c>
      <c r="Z70" s="68" t="s">
        <v>103</v>
      </c>
      <c r="AA70" s="68">
        <v>90036</v>
      </c>
      <c r="AB70" s="68" t="s">
        <v>89</v>
      </c>
    </row>
    <row r="71" spans="1:28" x14ac:dyDescent="0.2">
      <c r="A71" s="44">
        <f t="shared" si="5"/>
        <v>64</v>
      </c>
      <c r="B71" s="68" t="s">
        <v>38</v>
      </c>
      <c r="C71" s="68" t="s">
        <v>477</v>
      </c>
      <c r="D71" s="68" t="s">
        <v>26</v>
      </c>
      <c r="E71" s="64" t="s">
        <v>649</v>
      </c>
      <c r="F71" s="68" t="s">
        <v>504</v>
      </c>
      <c r="G71" s="68"/>
      <c r="H71" s="68"/>
      <c r="I71" s="68">
        <f t="shared" si="77"/>
        <v>2</v>
      </c>
      <c r="J71" s="69">
        <v>0.75</v>
      </c>
      <c r="K71" s="67">
        <f t="shared" si="78"/>
        <v>1.5</v>
      </c>
      <c r="L71" s="84">
        <v>0</v>
      </c>
      <c r="M71" s="67">
        <f t="shared" si="80"/>
        <v>0</v>
      </c>
      <c r="N71" s="68" t="s">
        <v>471</v>
      </c>
      <c r="O71" s="83">
        <v>0</v>
      </c>
      <c r="P71" s="83">
        <v>0</v>
      </c>
      <c r="Q71" s="83">
        <v>0</v>
      </c>
      <c r="R71" s="84">
        <v>0</v>
      </c>
      <c r="S71" s="63">
        <f t="shared" si="81"/>
        <v>0</v>
      </c>
      <c r="T71" s="84">
        <v>0</v>
      </c>
      <c r="U71" s="63">
        <f t="shared" si="81"/>
        <v>0</v>
      </c>
      <c r="V71" s="84">
        <v>0</v>
      </c>
      <c r="W71" s="67">
        <f t="shared" ref="W71" si="83">+V71*$I71</f>
        <v>0</v>
      </c>
      <c r="X71" s="68" t="s">
        <v>503</v>
      </c>
      <c r="Y71" s="68" t="s">
        <v>102</v>
      </c>
      <c r="Z71" s="68" t="s">
        <v>103</v>
      </c>
      <c r="AA71" s="68">
        <v>90035</v>
      </c>
      <c r="AB71" s="68" t="s">
        <v>89</v>
      </c>
    </row>
    <row r="72" spans="1:28" s="121" customFormat="1" x14ac:dyDescent="0.2">
      <c r="A72" s="113">
        <f t="shared" si="5"/>
        <v>65</v>
      </c>
      <c r="B72" s="114" t="s">
        <v>38</v>
      </c>
      <c r="C72" s="114" t="s">
        <v>477</v>
      </c>
      <c r="D72" s="114" t="s">
        <v>26</v>
      </c>
      <c r="E72" s="115" t="s">
        <v>650</v>
      </c>
      <c r="F72" s="114"/>
      <c r="G72" s="114"/>
      <c r="H72" s="114"/>
      <c r="I72" s="114">
        <f t="shared" si="77"/>
        <v>1</v>
      </c>
      <c r="J72" s="116">
        <v>0.5</v>
      </c>
      <c r="K72" s="117">
        <f t="shared" si="78"/>
        <v>0.5</v>
      </c>
      <c r="L72" s="118">
        <v>0</v>
      </c>
      <c r="M72" s="117">
        <f t="shared" si="80"/>
        <v>0</v>
      </c>
      <c r="N72" s="114" t="s">
        <v>471</v>
      </c>
      <c r="O72" s="119">
        <v>0</v>
      </c>
      <c r="P72" s="119">
        <v>0</v>
      </c>
      <c r="Q72" s="119">
        <v>0</v>
      </c>
      <c r="R72" s="118">
        <v>0</v>
      </c>
      <c r="S72" s="120">
        <f t="shared" si="81"/>
        <v>0</v>
      </c>
      <c r="T72" s="118">
        <v>0</v>
      </c>
      <c r="U72" s="120">
        <f t="shared" si="81"/>
        <v>0</v>
      </c>
      <c r="V72" s="118">
        <v>0</v>
      </c>
      <c r="W72" s="117">
        <f t="shared" ref="W72" si="84">+V72*$I72</f>
        <v>0</v>
      </c>
      <c r="X72" s="114"/>
      <c r="Y72" s="114"/>
      <c r="Z72" s="114"/>
      <c r="AA72" s="114"/>
      <c r="AB72" s="114"/>
    </row>
    <row r="73" spans="1:28" s="121" customFormat="1" x14ac:dyDescent="0.2">
      <c r="A73" s="113">
        <f t="shared" si="5"/>
        <v>66</v>
      </c>
      <c r="B73" s="114" t="s">
        <v>38</v>
      </c>
      <c r="C73" s="114" t="s">
        <v>477</v>
      </c>
      <c r="D73" s="114" t="s">
        <v>26</v>
      </c>
      <c r="E73" s="115" t="s">
        <v>651</v>
      </c>
      <c r="F73" s="114"/>
      <c r="G73" s="114"/>
      <c r="H73" s="114"/>
      <c r="I73" s="114">
        <f t="shared" si="77"/>
        <v>1</v>
      </c>
      <c r="J73" s="116">
        <v>0.5</v>
      </c>
      <c r="K73" s="117">
        <f t="shared" si="78"/>
        <v>0.5</v>
      </c>
      <c r="L73" s="118">
        <v>0</v>
      </c>
      <c r="M73" s="117">
        <f t="shared" si="80"/>
        <v>0</v>
      </c>
      <c r="N73" s="114" t="s">
        <v>471</v>
      </c>
      <c r="O73" s="119">
        <v>0</v>
      </c>
      <c r="P73" s="119">
        <v>0</v>
      </c>
      <c r="Q73" s="119">
        <v>0</v>
      </c>
      <c r="R73" s="118">
        <v>0</v>
      </c>
      <c r="S73" s="120">
        <f t="shared" si="81"/>
        <v>0</v>
      </c>
      <c r="T73" s="118">
        <v>0</v>
      </c>
      <c r="U73" s="120">
        <f t="shared" si="81"/>
        <v>0</v>
      </c>
      <c r="V73" s="118">
        <v>0</v>
      </c>
      <c r="W73" s="117">
        <f t="shared" ref="W73" si="85">+V73*$I73</f>
        <v>0</v>
      </c>
      <c r="X73" s="114"/>
      <c r="Y73" s="114"/>
      <c r="Z73" s="114"/>
      <c r="AA73" s="114"/>
      <c r="AB73" s="114"/>
    </row>
    <row r="74" spans="1:28" x14ac:dyDescent="0.2">
      <c r="A74" s="44">
        <f t="shared" si="5"/>
        <v>67</v>
      </c>
      <c r="B74" s="68" t="s">
        <v>38</v>
      </c>
      <c r="C74" s="68" t="s">
        <v>477</v>
      </c>
      <c r="D74" s="68" t="s">
        <v>26</v>
      </c>
      <c r="E74" s="64" t="s">
        <v>652</v>
      </c>
      <c r="F74" s="68" t="s">
        <v>14</v>
      </c>
      <c r="G74" s="68"/>
      <c r="H74" s="68"/>
      <c r="I74" s="68">
        <f t="shared" si="77"/>
        <v>2</v>
      </c>
      <c r="J74" s="69">
        <v>1</v>
      </c>
      <c r="K74" s="67">
        <f t="shared" si="78"/>
        <v>2</v>
      </c>
      <c r="L74" s="84">
        <v>0</v>
      </c>
      <c r="M74" s="67">
        <f t="shared" si="80"/>
        <v>0</v>
      </c>
      <c r="N74" s="68" t="s">
        <v>470</v>
      </c>
      <c r="O74" s="83">
        <v>0</v>
      </c>
      <c r="P74" s="83">
        <v>1</v>
      </c>
      <c r="Q74" s="83">
        <v>1</v>
      </c>
      <c r="R74" s="84">
        <v>0</v>
      </c>
      <c r="S74" s="63">
        <f t="shared" si="81"/>
        <v>0</v>
      </c>
      <c r="T74" s="84">
        <v>0</v>
      </c>
      <c r="U74" s="63">
        <f t="shared" si="81"/>
        <v>0</v>
      </c>
      <c r="V74" s="84">
        <v>0</v>
      </c>
      <c r="W74" s="67">
        <f t="shared" ref="W74" si="86">+V74*$I74</f>
        <v>0</v>
      </c>
      <c r="X74" s="68" t="s">
        <v>517</v>
      </c>
      <c r="Y74" s="68" t="s">
        <v>233</v>
      </c>
      <c r="Z74" s="68" t="s">
        <v>88</v>
      </c>
      <c r="AA74" s="68">
        <v>11211</v>
      </c>
      <c r="AB74" s="68" t="s">
        <v>89</v>
      </c>
    </row>
    <row r="75" spans="1:28" x14ac:dyDescent="0.2">
      <c r="A75" s="44">
        <f t="shared" si="5"/>
        <v>68</v>
      </c>
      <c r="B75" s="68" t="s">
        <v>38</v>
      </c>
      <c r="C75" s="68" t="s">
        <v>477</v>
      </c>
      <c r="D75" s="68" t="s">
        <v>26</v>
      </c>
      <c r="E75" s="64" t="s">
        <v>653</v>
      </c>
      <c r="F75" s="68"/>
      <c r="G75" s="68"/>
      <c r="H75" s="68"/>
      <c r="I75" s="68">
        <f t="shared" si="77"/>
        <v>1</v>
      </c>
      <c r="J75" s="69">
        <v>0.75</v>
      </c>
      <c r="K75" s="67">
        <f t="shared" si="78"/>
        <v>0.75</v>
      </c>
      <c r="L75" s="84">
        <v>0</v>
      </c>
      <c r="M75" s="67">
        <f t="shared" si="80"/>
        <v>0</v>
      </c>
      <c r="N75" s="68" t="s">
        <v>470</v>
      </c>
      <c r="O75" s="83">
        <v>0</v>
      </c>
      <c r="P75" s="83">
        <v>1</v>
      </c>
      <c r="Q75" s="83">
        <v>1</v>
      </c>
      <c r="R75" s="84">
        <v>0</v>
      </c>
      <c r="S75" s="63">
        <f t="shared" si="81"/>
        <v>0</v>
      </c>
      <c r="T75" s="84">
        <v>0</v>
      </c>
      <c r="U75" s="63">
        <f t="shared" si="81"/>
        <v>0</v>
      </c>
      <c r="V75" s="84">
        <v>0</v>
      </c>
      <c r="W75" s="67">
        <f t="shared" ref="W75" si="87">+V75*$I75</f>
        <v>0</v>
      </c>
      <c r="X75" s="68" t="s">
        <v>509</v>
      </c>
      <c r="Y75" s="68" t="s">
        <v>88</v>
      </c>
      <c r="Z75" s="68" t="s">
        <v>88</v>
      </c>
      <c r="AA75" s="68">
        <v>10028</v>
      </c>
      <c r="AB75" s="68" t="s">
        <v>89</v>
      </c>
    </row>
    <row r="76" spans="1:28" x14ac:dyDescent="0.2">
      <c r="A76" s="44">
        <f t="shared" ref="A76:A133" si="88">A75+1</f>
        <v>69</v>
      </c>
      <c r="B76" s="68" t="s">
        <v>38</v>
      </c>
      <c r="C76" s="68" t="s">
        <v>477</v>
      </c>
      <c r="D76" s="68" t="s">
        <v>26</v>
      </c>
      <c r="E76" s="64" t="s">
        <v>654</v>
      </c>
      <c r="F76" s="68"/>
      <c r="G76" s="68"/>
      <c r="H76" s="68"/>
      <c r="I76" s="68">
        <f t="shared" si="77"/>
        <v>1</v>
      </c>
      <c r="J76" s="69">
        <v>0.5</v>
      </c>
      <c r="K76" s="67">
        <f t="shared" si="78"/>
        <v>0.5</v>
      </c>
      <c r="L76" s="84">
        <v>0</v>
      </c>
      <c r="M76" s="67">
        <f t="shared" si="80"/>
        <v>0</v>
      </c>
      <c r="N76" s="68" t="s">
        <v>471</v>
      </c>
      <c r="O76" s="83">
        <v>0</v>
      </c>
      <c r="P76" s="83">
        <v>0</v>
      </c>
      <c r="Q76" s="83">
        <v>0</v>
      </c>
      <c r="R76" s="84">
        <v>0</v>
      </c>
      <c r="S76" s="63">
        <f t="shared" si="81"/>
        <v>0</v>
      </c>
      <c r="T76" s="84">
        <v>0</v>
      </c>
      <c r="U76" s="63">
        <f t="shared" si="81"/>
        <v>0</v>
      </c>
      <c r="V76" s="84">
        <v>0</v>
      </c>
      <c r="W76" s="67">
        <f t="shared" ref="W76" si="89">+V76*$I76</f>
        <v>0</v>
      </c>
      <c r="X76" s="68" t="s">
        <v>545</v>
      </c>
      <c r="Y76" s="68" t="s">
        <v>88</v>
      </c>
      <c r="Z76" s="68" t="s">
        <v>88</v>
      </c>
      <c r="AA76" s="68">
        <v>10128</v>
      </c>
      <c r="AB76" s="68" t="s">
        <v>89</v>
      </c>
    </row>
    <row r="77" spans="1:28" s="121" customFormat="1" x14ac:dyDescent="0.2">
      <c r="A77" s="113">
        <f t="shared" si="88"/>
        <v>70</v>
      </c>
      <c r="B77" s="114" t="s">
        <v>45</v>
      </c>
      <c r="C77" s="114" t="s">
        <v>477</v>
      </c>
      <c r="D77" s="114" t="s">
        <v>26</v>
      </c>
      <c r="E77" s="115" t="s">
        <v>655</v>
      </c>
      <c r="F77" s="114" t="s">
        <v>44</v>
      </c>
      <c r="G77" s="114"/>
      <c r="H77" s="114"/>
      <c r="I77" s="114">
        <f t="shared" si="77"/>
        <v>2</v>
      </c>
      <c r="J77" s="116">
        <v>0.25</v>
      </c>
      <c r="K77" s="117">
        <f t="shared" si="78"/>
        <v>0.5</v>
      </c>
      <c r="L77" s="118">
        <v>0</v>
      </c>
      <c r="M77" s="117">
        <f t="shared" si="80"/>
        <v>0</v>
      </c>
      <c r="N77" s="114" t="s">
        <v>471</v>
      </c>
      <c r="O77" s="119">
        <v>0</v>
      </c>
      <c r="P77" s="119">
        <v>0</v>
      </c>
      <c r="Q77" s="119">
        <v>0</v>
      </c>
      <c r="R77" s="118">
        <v>0</v>
      </c>
      <c r="S77" s="120">
        <f t="shared" si="81"/>
        <v>0</v>
      </c>
      <c r="T77" s="118">
        <v>0</v>
      </c>
      <c r="U77" s="120">
        <f t="shared" si="81"/>
        <v>0</v>
      </c>
      <c r="V77" s="118">
        <v>0</v>
      </c>
      <c r="W77" s="117">
        <f t="shared" ref="W77" si="90">+V77*$I77</f>
        <v>0</v>
      </c>
      <c r="X77" s="114"/>
      <c r="Y77" s="114"/>
      <c r="Z77" s="114"/>
      <c r="AA77" s="114"/>
      <c r="AB77" s="114"/>
    </row>
    <row r="78" spans="1:28" x14ac:dyDescent="0.2">
      <c r="A78" s="44">
        <f t="shared" si="88"/>
        <v>71</v>
      </c>
      <c r="B78" s="68" t="s">
        <v>45</v>
      </c>
      <c r="C78" s="68" t="s">
        <v>477</v>
      </c>
      <c r="D78" s="68" t="s">
        <v>26</v>
      </c>
      <c r="E78" s="64" t="s">
        <v>656</v>
      </c>
      <c r="F78" s="68" t="s">
        <v>237</v>
      </c>
      <c r="G78" s="68"/>
      <c r="H78" s="68"/>
      <c r="I78" s="68">
        <f t="shared" si="77"/>
        <v>2</v>
      </c>
      <c r="J78" s="69">
        <v>1</v>
      </c>
      <c r="K78" s="67">
        <f t="shared" si="78"/>
        <v>2</v>
      </c>
      <c r="L78" s="84">
        <v>0</v>
      </c>
      <c r="M78" s="67">
        <f t="shared" si="80"/>
        <v>0</v>
      </c>
      <c r="N78" s="68" t="s">
        <v>470</v>
      </c>
      <c r="O78" s="83">
        <v>0</v>
      </c>
      <c r="P78" s="83">
        <v>1</v>
      </c>
      <c r="Q78" s="83">
        <v>1</v>
      </c>
      <c r="R78" s="84">
        <v>0</v>
      </c>
      <c r="S78" s="63">
        <f t="shared" si="81"/>
        <v>0</v>
      </c>
      <c r="T78" s="84">
        <v>0</v>
      </c>
      <c r="U78" s="63">
        <f t="shared" si="81"/>
        <v>0</v>
      </c>
      <c r="V78" s="84">
        <v>0</v>
      </c>
      <c r="W78" s="67">
        <f t="shared" ref="W78" si="91">+V78*$I78</f>
        <v>0</v>
      </c>
      <c r="X78" s="68" t="s">
        <v>537</v>
      </c>
      <c r="Y78" s="68" t="s">
        <v>138</v>
      </c>
      <c r="Z78" s="68" t="s">
        <v>103</v>
      </c>
      <c r="AA78" s="68">
        <v>94123</v>
      </c>
      <c r="AB78" s="68" t="s">
        <v>89</v>
      </c>
    </row>
    <row r="79" spans="1:28" x14ac:dyDescent="0.2">
      <c r="A79" s="44">
        <f t="shared" si="88"/>
        <v>72</v>
      </c>
      <c r="B79" s="68" t="s">
        <v>45</v>
      </c>
      <c r="C79" s="68" t="s">
        <v>477</v>
      </c>
      <c r="D79" s="68" t="s">
        <v>26</v>
      </c>
      <c r="E79" s="64" t="s">
        <v>657</v>
      </c>
      <c r="F79" s="68"/>
      <c r="G79" s="68"/>
      <c r="H79" s="68"/>
      <c r="I79" s="68">
        <f t="shared" si="77"/>
        <v>1</v>
      </c>
      <c r="J79" s="69">
        <v>1</v>
      </c>
      <c r="K79" s="67">
        <f t="shared" si="78"/>
        <v>1</v>
      </c>
      <c r="L79" s="84">
        <v>0</v>
      </c>
      <c r="M79" s="67">
        <f t="shared" si="80"/>
        <v>0</v>
      </c>
      <c r="N79" s="68" t="s">
        <v>470</v>
      </c>
      <c r="O79" s="83">
        <v>0</v>
      </c>
      <c r="P79" s="83">
        <v>1</v>
      </c>
      <c r="Q79" s="83">
        <v>1</v>
      </c>
      <c r="R79" s="84">
        <v>0</v>
      </c>
      <c r="S79" s="63">
        <f t="shared" si="81"/>
        <v>0</v>
      </c>
      <c r="T79" s="84">
        <v>0</v>
      </c>
      <c r="U79" s="63">
        <f t="shared" si="81"/>
        <v>0</v>
      </c>
      <c r="V79" s="84">
        <v>0</v>
      </c>
      <c r="W79" s="67">
        <f t="shared" ref="W79" si="92">+V79*$I79</f>
        <v>0</v>
      </c>
      <c r="X79" s="68" t="s">
        <v>153</v>
      </c>
      <c r="Y79" s="68" t="s">
        <v>102</v>
      </c>
      <c r="Z79" s="68" t="s">
        <v>103</v>
      </c>
      <c r="AA79" s="68">
        <v>90036</v>
      </c>
      <c r="AB79" s="68" t="s">
        <v>89</v>
      </c>
    </row>
    <row r="80" spans="1:28" s="121" customFormat="1" x14ac:dyDescent="0.2">
      <c r="A80" s="113">
        <f t="shared" si="88"/>
        <v>73</v>
      </c>
      <c r="B80" s="114" t="s">
        <v>38</v>
      </c>
      <c r="C80" s="114" t="s">
        <v>477</v>
      </c>
      <c r="D80" s="114" t="s">
        <v>26</v>
      </c>
      <c r="E80" s="115" t="s">
        <v>658</v>
      </c>
      <c r="F80" s="114" t="s">
        <v>46</v>
      </c>
      <c r="G80" s="114"/>
      <c r="H80" s="114"/>
      <c r="I80" s="114">
        <f t="shared" si="77"/>
        <v>2</v>
      </c>
      <c r="J80" s="116">
        <v>0.75</v>
      </c>
      <c r="K80" s="117">
        <f t="shared" si="78"/>
        <v>1.5</v>
      </c>
      <c r="L80" s="118">
        <v>0</v>
      </c>
      <c r="M80" s="117">
        <f t="shared" si="80"/>
        <v>0</v>
      </c>
      <c r="N80" s="114" t="s">
        <v>470</v>
      </c>
      <c r="O80" s="119">
        <v>0</v>
      </c>
      <c r="P80" s="119">
        <v>0</v>
      </c>
      <c r="Q80" s="119">
        <v>1</v>
      </c>
      <c r="R80" s="118">
        <v>0</v>
      </c>
      <c r="S80" s="120">
        <f t="shared" si="81"/>
        <v>0</v>
      </c>
      <c r="T80" s="118">
        <v>0</v>
      </c>
      <c r="U80" s="120">
        <f t="shared" si="81"/>
        <v>0</v>
      </c>
      <c r="V80" s="118">
        <v>0</v>
      </c>
      <c r="W80" s="117">
        <f t="shared" ref="W80" si="93">+V80*$I80</f>
        <v>0</v>
      </c>
      <c r="X80" s="114"/>
      <c r="Y80" s="114"/>
      <c r="Z80" s="114"/>
      <c r="AA80" s="114"/>
      <c r="AB80" s="114"/>
    </row>
    <row r="81" spans="1:28" x14ac:dyDescent="0.2">
      <c r="A81" s="44">
        <f t="shared" si="88"/>
        <v>74</v>
      </c>
      <c r="B81" s="68" t="s">
        <v>38</v>
      </c>
      <c r="C81" s="68" t="s">
        <v>477</v>
      </c>
      <c r="D81" s="68" t="s">
        <v>26</v>
      </c>
      <c r="E81" s="64" t="s">
        <v>659</v>
      </c>
      <c r="F81" s="68"/>
      <c r="G81" s="68"/>
      <c r="H81" s="68"/>
      <c r="I81" s="68">
        <f t="shared" si="77"/>
        <v>1</v>
      </c>
      <c r="J81" s="69">
        <v>1</v>
      </c>
      <c r="K81" s="67">
        <f t="shared" si="78"/>
        <v>1</v>
      </c>
      <c r="L81" s="84">
        <v>0</v>
      </c>
      <c r="M81" s="67">
        <f t="shared" si="80"/>
        <v>0</v>
      </c>
      <c r="N81" s="68" t="s">
        <v>471</v>
      </c>
      <c r="O81" s="83">
        <v>0</v>
      </c>
      <c r="P81" s="83">
        <v>0</v>
      </c>
      <c r="Q81" s="83">
        <v>0</v>
      </c>
      <c r="R81" s="84">
        <v>0</v>
      </c>
      <c r="S81" s="63">
        <f t="shared" si="81"/>
        <v>0</v>
      </c>
      <c r="T81" s="84">
        <v>0</v>
      </c>
      <c r="U81" s="63">
        <f t="shared" si="81"/>
        <v>0</v>
      </c>
      <c r="V81" s="84">
        <v>0</v>
      </c>
      <c r="W81" s="67">
        <f t="shared" ref="W81" si="94">+V81*$I81</f>
        <v>0</v>
      </c>
      <c r="X81" s="68" t="s">
        <v>506</v>
      </c>
      <c r="Y81" s="68" t="s">
        <v>88</v>
      </c>
      <c r="Z81" s="68" t="s">
        <v>88</v>
      </c>
      <c r="AA81" s="68">
        <v>10016</v>
      </c>
      <c r="AB81" s="68" t="s">
        <v>89</v>
      </c>
    </row>
    <row r="82" spans="1:28" x14ac:dyDescent="0.2">
      <c r="A82" s="44">
        <f t="shared" si="88"/>
        <v>75</v>
      </c>
      <c r="B82" s="68" t="s">
        <v>38</v>
      </c>
      <c r="C82" s="68" t="s">
        <v>477</v>
      </c>
      <c r="D82" s="68" t="s">
        <v>26</v>
      </c>
      <c r="E82" s="64" t="s">
        <v>660</v>
      </c>
      <c r="F82" s="68" t="s">
        <v>47</v>
      </c>
      <c r="G82" s="68"/>
      <c r="H82" s="68"/>
      <c r="I82" s="68">
        <f t="shared" si="77"/>
        <v>2</v>
      </c>
      <c r="J82" s="69">
        <v>0.25</v>
      </c>
      <c r="K82" s="67">
        <f t="shared" si="78"/>
        <v>0.5</v>
      </c>
      <c r="L82" s="84">
        <v>0</v>
      </c>
      <c r="M82" s="67">
        <f t="shared" si="80"/>
        <v>0</v>
      </c>
      <c r="N82" s="68" t="s">
        <v>471</v>
      </c>
      <c r="O82" s="83">
        <v>0</v>
      </c>
      <c r="P82" s="83">
        <v>0</v>
      </c>
      <c r="Q82" s="83">
        <v>1</v>
      </c>
      <c r="R82" s="84">
        <v>0</v>
      </c>
      <c r="S82" s="63">
        <f t="shared" si="81"/>
        <v>0</v>
      </c>
      <c r="T82" s="84">
        <v>0</v>
      </c>
      <c r="U82" s="63">
        <f t="shared" si="81"/>
        <v>0</v>
      </c>
      <c r="V82" s="84">
        <v>0</v>
      </c>
      <c r="W82" s="67">
        <f t="shared" ref="W82" si="95">+V82*$I82</f>
        <v>0</v>
      </c>
      <c r="X82" s="68" t="s">
        <v>510</v>
      </c>
      <c r="Y82" s="68" t="s">
        <v>88</v>
      </c>
      <c r="Z82" s="68" t="s">
        <v>88</v>
      </c>
      <c r="AA82" s="68">
        <v>10003</v>
      </c>
      <c r="AB82" s="68" t="s">
        <v>89</v>
      </c>
    </row>
    <row r="83" spans="1:28" s="121" customFormat="1" x14ac:dyDescent="0.2">
      <c r="A83" s="113">
        <f t="shared" si="88"/>
        <v>76</v>
      </c>
      <c r="B83" s="114" t="s">
        <v>38</v>
      </c>
      <c r="C83" s="114" t="s">
        <v>477</v>
      </c>
      <c r="D83" s="114" t="s">
        <v>26</v>
      </c>
      <c r="E83" s="115" t="s">
        <v>661</v>
      </c>
      <c r="F83" s="114"/>
      <c r="G83" s="114"/>
      <c r="H83" s="114"/>
      <c r="I83" s="114">
        <f t="shared" si="77"/>
        <v>1</v>
      </c>
      <c r="J83" s="116">
        <v>0.25</v>
      </c>
      <c r="K83" s="117">
        <f t="shared" si="78"/>
        <v>0.25</v>
      </c>
      <c r="L83" s="118">
        <v>0</v>
      </c>
      <c r="M83" s="117">
        <f t="shared" si="80"/>
        <v>0</v>
      </c>
      <c r="N83" s="114" t="s">
        <v>471</v>
      </c>
      <c r="O83" s="119">
        <v>0</v>
      </c>
      <c r="P83" s="119">
        <v>0</v>
      </c>
      <c r="Q83" s="119">
        <v>0</v>
      </c>
      <c r="R83" s="118">
        <v>0</v>
      </c>
      <c r="S83" s="120">
        <f t="shared" si="81"/>
        <v>0</v>
      </c>
      <c r="T83" s="118">
        <v>0</v>
      </c>
      <c r="U83" s="120">
        <f t="shared" si="81"/>
        <v>0</v>
      </c>
      <c r="V83" s="118">
        <v>0</v>
      </c>
      <c r="W83" s="117">
        <f t="shared" ref="W83" si="96">+V83*$I83</f>
        <v>0</v>
      </c>
      <c r="X83" s="114"/>
      <c r="Y83" s="114"/>
      <c r="Z83" s="114"/>
      <c r="AA83" s="114"/>
      <c r="AB83" s="114"/>
    </row>
    <row r="84" spans="1:28" s="74" customFormat="1" x14ac:dyDescent="0.2">
      <c r="A84" s="44">
        <f t="shared" si="88"/>
        <v>77</v>
      </c>
      <c r="B84" s="71" t="s">
        <v>45</v>
      </c>
      <c r="C84" s="68" t="s">
        <v>477</v>
      </c>
      <c r="D84" s="71" t="s">
        <v>26</v>
      </c>
      <c r="E84" s="64" t="s">
        <v>662</v>
      </c>
      <c r="F84" s="71"/>
      <c r="G84" s="71"/>
      <c r="H84" s="71"/>
      <c r="I84" s="71">
        <f t="shared" si="77"/>
        <v>1</v>
      </c>
      <c r="J84" s="73">
        <v>0.5</v>
      </c>
      <c r="K84" s="72">
        <f t="shared" si="78"/>
        <v>0.5</v>
      </c>
      <c r="L84" s="85">
        <v>0</v>
      </c>
      <c r="M84" s="67">
        <f t="shared" si="80"/>
        <v>0</v>
      </c>
      <c r="N84" s="71" t="s">
        <v>471</v>
      </c>
      <c r="O84" s="83">
        <v>0</v>
      </c>
      <c r="P84" s="83">
        <v>0</v>
      </c>
      <c r="Q84" s="83">
        <v>0</v>
      </c>
      <c r="R84" s="84">
        <v>0</v>
      </c>
      <c r="S84" s="63">
        <f t="shared" si="81"/>
        <v>0</v>
      </c>
      <c r="T84" s="84">
        <v>0</v>
      </c>
      <c r="U84" s="63">
        <f t="shared" si="81"/>
        <v>0</v>
      </c>
      <c r="V84" s="84">
        <v>0</v>
      </c>
      <c r="W84" s="67">
        <f t="shared" ref="W84" si="97">+V84*$I84</f>
        <v>0</v>
      </c>
      <c r="X84" s="71" t="s">
        <v>539</v>
      </c>
      <c r="Y84" s="71" t="s">
        <v>156</v>
      </c>
      <c r="Z84" s="71" t="s">
        <v>103</v>
      </c>
      <c r="AA84" s="71">
        <v>90403</v>
      </c>
      <c r="AB84" s="71" t="s">
        <v>89</v>
      </c>
    </row>
    <row r="85" spans="1:28" x14ac:dyDescent="0.2">
      <c r="A85" s="44">
        <f t="shared" si="88"/>
        <v>78</v>
      </c>
      <c r="B85" s="68" t="s">
        <v>45</v>
      </c>
      <c r="C85" s="68" t="s">
        <v>477</v>
      </c>
      <c r="D85" s="68" t="s">
        <v>26</v>
      </c>
      <c r="E85" s="64" t="s">
        <v>663</v>
      </c>
      <c r="F85" s="68" t="s">
        <v>14</v>
      </c>
      <c r="G85" s="68"/>
      <c r="H85" s="68"/>
      <c r="I85" s="68">
        <f t="shared" si="77"/>
        <v>2</v>
      </c>
      <c r="J85" s="69">
        <v>0</v>
      </c>
      <c r="K85" s="67">
        <f t="shared" si="78"/>
        <v>0</v>
      </c>
      <c r="L85" s="84">
        <v>0</v>
      </c>
      <c r="M85" s="67">
        <f t="shared" si="80"/>
        <v>0</v>
      </c>
      <c r="N85" s="68" t="s">
        <v>471</v>
      </c>
      <c r="O85" s="83">
        <v>0</v>
      </c>
      <c r="P85" s="83">
        <v>0</v>
      </c>
      <c r="Q85" s="83">
        <v>0</v>
      </c>
      <c r="R85" s="84">
        <v>0</v>
      </c>
      <c r="S85" s="63">
        <f t="shared" si="81"/>
        <v>0</v>
      </c>
      <c r="T85" s="84">
        <v>0</v>
      </c>
      <c r="U85" s="63">
        <f t="shared" si="81"/>
        <v>0</v>
      </c>
      <c r="V85" s="84">
        <v>0</v>
      </c>
      <c r="W85" s="67">
        <f t="shared" ref="W85" si="98">+V85*$I85</f>
        <v>0</v>
      </c>
      <c r="X85" s="68" t="s">
        <v>540</v>
      </c>
      <c r="Y85" s="68" t="s">
        <v>541</v>
      </c>
      <c r="Z85" s="68" t="s">
        <v>103</v>
      </c>
      <c r="AA85" s="68">
        <v>90266</v>
      </c>
      <c r="AB85" s="68" t="s">
        <v>89</v>
      </c>
    </row>
    <row r="86" spans="1:28" x14ac:dyDescent="0.2">
      <c r="A86" s="44">
        <f t="shared" si="88"/>
        <v>79</v>
      </c>
      <c r="B86" s="68" t="s">
        <v>45</v>
      </c>
      <c r="C86" s="68" t="s">
        <v>477</v>
      </c>
      <c r="D86" s="68" t="s">
        <v>26</v>
      </c>
      <c r="E86" s="64" t="s">
        <v>664</v>
      </c>
      <c r="F86" s="68" t="s">
        <v>14</v>
      </c>
      <c r="G86" s="68"/>
      <c r="H86" s="68"/>
      <c r="I86" s="68">
        <f t="shared" si="77"/>
        <v>2</v>
      </c>
      <c r="J86" s="69">
        <v>0.25</v>
      </c>
      <c r="K86" s="67">
        <f t="shared" si="78"/>
        <v>0.5</v>
      </c>
      <c r="L86" s="84">
        <v>0</v>
      </c>
      <c r="M86" s="67">
        <f t="shared" si="80"/>
        <v>0</v>
      </c>
      <c r="N86" s="68" t="s">
        <v>471</v>
      </c>
      <c r="O86" s="83">
        <v>0</v>
      </c>
      <c r="P86" s="83">
        <v>0</v>
      </c>
      <c r="Q86" s="83">
        <v>0</v>
      </c>
      <c r="R86" s="84">
        <v>0</v>
      </c>
      <c r="S86" s="63">
        <f t="shared" si="81"/>
        <v>0</v>
      </c>
      <c r="T86" s="84">
        <v>0</v>
      </c>
      <c r="U86" s="63">
        <f t="shared" si="81"/>
        <v>0</v>
      </c>
      <c r="V86" s="84">
        <v>0</v>
      </c>
      <c r="W86" s="67">
        <f t="shared" ref="W86" si="99">+V86*$I86</f>
        <v>0</v>
      </c>
      <c r="X86" s="68" t="s">
        <v>542</v>
      </c>
      <c r="Y86" s="68" t="s">
        <v>543</v>
      </c>
      <c r="Z86" s="68" t="s">
        <v>103</v>
      </c>
      <c r="AA86" s="68">
        <v>90277</v>
      </c>
      <c r="AB86" s="68" t="s">
        <v>89</v>
      </c>
    </row>
    <row r="87" spans="1:28" s="121" customFormat="1" x14ac:dyDescent="0.2">
      <c r="A87" s="113">
        <f t="shared" si="88"/>
        <v>80</v>
      </c>
      <c r="B87" s="114" t="s">
        <v>45</v>
      </c>
      <c r="C87" s="114" t="s">
        <v>477</v>
      </c>
      <c r="D87" s="114" t="s">
        <v>26</v>
      </c>
      <c r="E87" s="115" t="s">
        <v>665</v>
      </c>
      <c r="F87" s="114" t="s">
        <v>14</v>
      </c>
      <c r="G87" s="114"/>
      <c r="H87" s="114"/>
      <c r="I87" s="114">
        <f t="shared" si="77"/>
        <v>2</v>
      </c>
      <c r="J87" s="116">
        <v>0.25</v>
      </c>
      <c r="K87" s="117">
        <f t="shared" si="78"/>
        <v>0.5</v>
      </c>
      <c r="L87" s="118">
        <v>0</v>
      </c>
      <c r="M87" s="117">
        <f t="shared" si="80"/>
        <v>0</v>
      </c>
      <c r="N87" s="114" t="s">
        <v>471</v>
      </c>
      <c r="O87" s="119">
        <v>0</v>
      </c>
      <c r="P87" s="119">
        <v>0</v>
      </c>
      <c r="Q87" s="119">
        <v>0</v>
      </c>
      <c r="R87" s="118">
        <v>0</v>
      </c>
      <c r="S87" s="120">
        <f t="shared" si="81"/>
        <v>0</v>
      </c>
      <c r="T87" s="118">
        <v>0</v>
      </c>
      <c r="U87" s="120">
        <f t="shared" si="81"/>
        <v>0</v>
      </c>
      <c r="V87" s="118">
        <v>0</v>
      </c>
      <c r="W87" s="117">
        <f t="shared" ref="W87" si="100">+V87*$I87</f>
        <v>0</v>
      </c>
      <c r="X87" s="114"/>
      <c r="Y87" s="114"/>
      <c r="Z87" s="114"/>
      <c r="AA87" s="114"/>
      <c r="AB87" s="114"/>
    </row>
    <row r="88" spans="1:28" x14ac:dyDescent="0.2">
      <c r="A88" s="44">
        <f t="shared" si="88"/>
        <v>81</v>
      </c>
      <c r="B88" s="68" t="s">
        <v>45</v>
      </c>
      <c r="C88" s="68" t="s">
        <v>477</v>
      </c>
      <c r="D88" s="68" t="s">
        <v>26</v>
      </c>
      <c r="E88" s="64" t="s">
        <v>666</v>
      </c>
      <c r="F88" s="68" t="s">
        <v>14</v>
      </c>
      <c r="G88" s="68"/>
      <c r="H88" s="68"/>
      <c r="I88" s="68">
        <f t="shared" si="77"/>
        <v>2</v>
      </c>
      <c r="J88" s="69">
        <v>0.25</v>
      </c>
      <c r="K88" s="67">
        <f t="shared" si="78"/>
        <v>0.5</v>
      </c>
      <c r="L88" s="84">
        <v>0</v>
      </c>
      <c r="M88" s="67">
        <f t="shared" si="80"/>
        <v>0</v>
      </c>
      <c r="N88" s="68" t="s">
        <v>471</v>
      </c>
      <c r="O88" s="83">
        <v>0</v>
      </c>
      <c r="P88" s="83">
        <v>0</v>
      </c>
      <c r="Q88" s="83">
        <v>0</v>
      </c>
      <c r="R88" s="84">
        <v>0</v>
      </c>
      <c r="S88" s="63">
        <f t="shared" si="81"/>
        <v>0</v>
      </c>
      <c r="T88" s="84">
        <v>0</v>
      </c>
      <c r="U88" s="63">
        <f t="shared" si="81"/>
        <v>0</v>
      </c>
      <c r="V88" s="84">
        <v>0</v>
      </c>
      <c r="W88" s="67">
        <f t="shared" ref="W88" si="101">+V88*$I88</f>
        <v>0</v>
      </c>
      <c r="X88" s="68" t="s">
        <v>544</v>
      </c>
      <c r="Y88" s="68" t="s">
        <v>102</v>
      </c>
      <c r="Z88" s="68" t="s">
        <v>103</v>
      </c>
      <c r="AA88" s="68">
        <v>90036</v>
      </c>
      <c r="AB88" s="68" t="s">
        <v>89</v>
      </c>
    </row>
    <row r="89" spans="1:28" x14ac:dyDescent="0.2">
      <c r="A89" s="44">
        <f t="shared" si="88"/>
        <v>82</v>
      </c>
      <c r="B89" s="68" t="s">
        <v>38</v>
      </c>
      <c r="C89" s="68" t="s">
        <v>477</v>
      </c>
      <c r="D89" s="68" t="s">
        <v>26</v>
      </c>
      <c r="E89" s="64" t="s">
        <v>667</v>
      </c>
      <c r="F89" s="68" t="s">
        <v>14</v>
      </c>
      <c r="G89" s="68"/>
      <c r="H89" s="68"/>
      <c r="I89" s="68">
        <f t="shared" si="77"/>
        <v>2</v>
      </c>
      <c r="J89" s="69">
        <v>0.75</v>
      </c>
      <c r="K89" s="67">
        <f t="shared" si="78"/>
        <v>1.5</v>
      </c>
      <c r="L89" s="84">
        <v>0</v>
      </c>
      <c r="M89" s="67">
        <f t="shared" si="80"/>
        <v>0</v>
      </c>
      <c r="N89" s="68" t="s">
        <v>470</v>
      </c>
      <c r="O89" s="83">
        <v>0</v>
      </c>
      <c r="P89" s="83">
        <v>0</v>
      </c>
      <c r="Q89" s="83">
        <v>0</v>
      </c>
      <c r="R89" s="84">
        <v>0</v>
      </c>
      <c r="S89" s="63">
        <f t="shared" si="81"/>
        <v>0</v>
      </c>
      <c r="T89" s="84">
        <v>0</v>
      </c>
      <c r="U89" s="63">
        <f t="shared" si="81"/>
        <v>0</v>
      </c>
      <c r="V89" s="84">
        <v>0</v>
      </c>
      <c r="W89" s="67">
        <f t="shared" ref="W89" si="102">+V89*$I89</f>
        <v>0</v>
      </c>
      <c r="X89" s="68" t="s">
        <v>511</v>
      </c>
      <c r="Y89" s="68" t="s">
        <v>512</v>
      </c>
      <c r="Z89" s="44" t="s">
        <v>103</v>
      </c>
      <c r="AA89" s="68">
        <v>90046</v>
      </c>
      <c r="AB89" s="68" t="s">
        <v>89</v>
      </c>
    </row>
    <row r="90" spans="1:28" s="121" customFormat="1" x14ac:dyDescent="0.2">
      <c r="A90" s="113">
        <f t="shared" si="88"/>
        <v>83</v>
      </c>
      <c r="B90" s="114" t="s">
        <v>38</v>
      </c>
      <c r="C90" s="114" t="s">
        <v>477</v>
      </c>
      <c r="D90" s="114" t="s">
        <v>26</v>
      </c>
      <c r="E90" s="115" t="s">
        <v>668</v>
      </c>
      <c r="F90" s="114" t="s">
        <v>538</v>
      </c>
      <c r="G90" s="114"/>
      <c r="H90" s="114"/>
      <c r="I90" s="114">
        <f t="shared" si="77"/>
        <v>2</v>
      </c>
      <c r="J90" s="116">
        <v>0.75</v>
      </c>
      <c r="K90" s="117">
        <f t="shared" si="78"/>
        <v>1.5</v>
      </c>
      <c r="L90" s="118">
        <v>0</v>
      </c>
      <c r="M90" s="117">
        <f t="shared" si="80"/>
        <v>0</v>
      </c>
      <c r="N90" s="114" t="s">
        <v>470</v>
      </c>
      <c r="O90" s="119">
        <v>0</v>
      </c>
      <c r="P90" s="119">
        <v>1</v>
      </c>
      <c r="Q90" s="119">
        <v>1</v>
      </c>
      <c r="R90" s="118">
        <v>0</v>
      </c>
      <c r="S90" s="120">
        <f t="shared" si="81"/>
        <v>0</v>
      </c>
      <c r="T90" s="118">
        <v>0</v>
      </c>
      <c r="U90" s="120">
        <f t="shared" si="81"/>
        <v>0</v>
      </c>
      <c r="V90" s="118">
        <v>0</v>
      </c>
      <c r="W90" s="117">
        <f t="shared" ref="W90" si="103">+V90*$I90</f>
        <v>0</v>
      </c>
      <c r="X90" s="114"/>
      <c r="Y90" s="114"/>
      <c r="Z90" s="114"/>
      <c r="AA90" s="114"/>
      <c r="AB90" s="114"/>
    </row>
    <row r="91" spans="1:28" x14ac:dyDescent="0.2">
      <c r="A91" s="44">
        <f t="shared" si="88"/>
        <v>84</v>
      </c>
      <c r="B91" s="68" t="s">
        <v>51</v>
      </c>
      <c r="C91" s="68" t="s">
        <v>2</v>
      </c>
      <c r="D91" s="68" t="s">
        <v>26</v>
      </c>
      <c r="E91" s="64" t="s">
        <v>669</v>
      </c>
      <c r="F91" s="68" t="s">
        <v>52</v>
      </c>
      <c r="G91" s="68"/>
      <c r="H91" s="68"/>
      <c r="I91" s="68">
        <f t="shared" si="77"/>
        <v>2</v>
      </c>
      <c r="J91" s="69">
        <v>1</v>
      </c>
      <c r="K91" s="67">
        <f t="shared" si="78"/>
        <v>2</v>
      </c>
      <c r="L91" s="84">
        <v>0</v>
      </c>
      <c r="M91" s="67">
        <f t="shared" si="80"/>
        <v>0</v>
      </c>
      <c r="N91" s="68" t="s">
        <v>470</v>
      </c>
      <c r="O91" s="83">
        <v>0</v>
      </c>
      <c r="P91" s="83">
        <v>1</v>
      </c>
      <c r="Q91" s="83">
        <v>1</v>
      </c>
      <c r="R91" s="84">
        <v>0</v>
      </c>
      <c r="S91" s="63">
        <f t="shared" si="81"/>
        <v>0</v>
      </c>
      <c r="T91" s="84">
        <v>0</v>
      </c>
      <c r="U91" s="63">
        <f t="shared" si="81"/>
        <v>0</v>
      </c>
      <c r="V91" s="84">
        <v>0</v>
      </c>
      <c r="W91" s="67">
        <f t="shared" ref="W91" si="104">+V91*$I91</f>
        <v>0</v>
      </c>
      <c r="X91" s="68" t="s">
        <v>199</v>
      </c>
      <c r="Y91" s="68" t="s">
        <v>107</v>
      </c>
      <c r="Z91" s="68" t="s">
        <v>108</v>
      </c>
      <c r="AA91" s="68" t="s">
        <v>197</v>
      </c>
      <c r="AB91" s="68" t="s">
        <v>89</v>
      </c>
    </row>
    <row r="92" spans="1:28" s="121" customFormat="1" x14ac:dyDescent="0.2">
      <c r="A92" s="113">
        <f t="shared" si="88"/>
        <v>85</v>
      </c>
      <c r="B92" s="114" t="s">
        <v>51</v>
      </c>
      <c r="C92" s="114" t="s">
        <v>2</v>
      </c>
      <c r="D92" s="114" t="s">
        <v>26</v>
      </c>
      <c r="E92" s="115" t="s">
        <v>670</v>
      </c>
      <c r="F92" s="114" t="s">
        <v>77</v>
      </c>
      <c r="G92" s="114"/>
      <c r="H92" s="114"/>
      <c r="I92" s="114">
        <f t="shared" si="77"/>
        <v>2</v>
      </c>
      <c r="J92" s="116">
        <v>1</v>
      </c>
      <c r="K92" s="117">
        <f t="shared" si="78"/>
        <v>2</v>
      </c>
      <c r="L92" s="118">
        <v>0</v>
      </c>
      <c r="M92" s="117">
        <f t="shared" si="80"/>
        <v>0</v>
      </c>
      <c r="N92" s="114" t="s">
        <v>471</v>
      </c>
      <c r="O92" s="119">
        <v>0</v>
      </c>
      <c r="P92" s="119">
        <v>0</v>
      </c>
      <c r="Q92" s="119">
        <v>0</v>
      </c>
      <c r="R92" s="118">
        <v>0</v>
      </c>
      <c r="S92" s="120">
        <f t="shared" si="81"/>
        <v>0</v>
      </c>
      <c r="T92" s="118">
        <v>0</v>
      </c>
      <c r="U92" s="120">
        <f t="shared" si="81"/>
        <v>0</v>
      </c>
      <c r="V92" s="118">
        <v>0</v>
      </c>
      <c r="W92" s="117">
        <f t="shared" ref="W92" si="105">+V92*$I92</f>
        <v>0</v>
      </c>
      <c r="X92" s="114"/>
      <c r="Y92" s="114"/>
      <c r="Z92" s="114"/>
      <c r="AA92" s="114"/>
      <c r="AB92" s="114"/>
    </row>
    <row r="93" spans="1:28" x14ac:dyDescent="0.2">
      <c r="A93" s="44">
        <f t="shared" si="88"/>
        <v>86</v>
      </c>
      <c r="B93" s="68" t="s">
        <v>51</v>
      </c>
      <c r="C93" s="68" t="s">
        <v>2</v>
      </c>
      <c r="D93" s="68" t="s">
        <v>26</v>
      </c>
      <c r="E93" s="64" t="s">
        <v>671</v>
      </c>
      <c r="F93" s="68" t="s">
        <v>198</v>
      </c>
      <c r="G93" s="68"/>
      <c r="H93" s="68"/>
      <c r="I93" s="68">
        <f t="shared" si="77"/>
        <v>2</v>
      </c>
      <c r="J93" s="69">
        <v>1</v>
      </c>
      <c r="K93" s="67">
        <f t="shared" si="78"/>
        <v>2</v>
      </c>
      <c r="L93" s="84">
        <v>0</v>
      </c>
      <c r="M93" s="67">
        <f t="shared" si="80"/>
        <v>0</v>
      </c>
      <c r="N93" s="68" t="s">
        <v>470</v>
      </c>
      <c r="O93" s="83">
        <v>0</v>
      </c>
      <c r="P93" s="83">
        <v>1</v>
      </c>
      <c r="Q93" s="83">
        <v>1</v>
      </c>
      <c r="R93" s="84">
        <v>0</v>
      </c>
      <c r="S93" s="63">
        <f t="shared" si="81"/>
        <v>0</v>
      </c>
      <c r="T93" s="84">
        <v>0</v>
      </c>
      <c r="U93" s="63">
        <f t="shared" si="81"/>
        <v>0</v>
      </c>
      <c r="V93" s="84">
        <v>0</v>
      </c>
      <c r="W93" s="67">
        <f t="shared" ref="W93" si="106">+V93*$I93</f>
        <v>0</v>
      </c>
      <c r="X93" s="68" t="s">
        <v>196</v>
      </c>
      <c r="Y93" s="68" t="s">
        <v>194</v>
      </c>
      <c r="Z93" s="68" t="s">
        <v>103</v>
      </c>
      <c r="AA93" s="68" t="s">
        <v>195</v>
      </c>
      <c r="AB93" s="68" t="s">
        <v>89</v>
      </c>
    </row>
    <row r="94" spans="1:28" x14ac:dyDescent="0.2">
      <c r="A94" s="44">
        <f t="shared" si="88"/>
        <v>87</v>
      </c>
      <c r="B94" s="68" t="s">
        <v>51</v>
      </c>
      <c r="C94" s="68" t="s">
        <v>8</v>
      </c>
      <c r="D94" s="68" t="s">
        <v>26</v>
      </c>
      <c r="E94" s="64" t="s">
        <v>672</v>
      </c>
      <c r="F94" s="68" t="s">
        <v>55</v>
      </c>
      <c r="G94" s="68"/>
      <c r="H94" s="68"/>
      <c r="I94" s="68">
        <f t="shared" si="77"/>
        <v>2</v>
      </c>
      <c r="J94" s="69">
        <v>1</v>
      </c>
      <c r="K94" s="67">
        <f t="shared" si="78"/>
        <v>2</v>
      </c>
      <c r="L94" s="84">
        <v>0</v>
      </c>
      <c r="M94" s="67">
        <f t="shared" si="80"/>
        <v>0</v>
      </c>
      <c r="N94" s="68" t="s">
        <v>470</v>
      </c>
      <c r="O94" s="83">
        <v>0</v>
      </c>
      <c r="P94" s="83">
        <v>1</v>
      </c>
      <c r="Q94" s="83">
        <v>1</v>
      </c>
      <c r="R94" s="84">
        <v>0</v>
      </c>
      <c r="S94" s="63">
        <f t="shared" si="81"/>
        <v>0</v>
      </c>
      <c r="T94" s="84">
        <v>0</v>
      </c>
      <c r="U94" s="63">
        <f t="shared" si="81"/>
        <v>0</v>
      </c>
      <c r="V94" s="84">
        <v>0</v>
      </c>
      <c r="W94" s="67">
        <f t="shared" ref="W94" si="107">+V94*$I94</f>
        <v>0</v>
      </c>
      <c r="X94" s="68" t="s">
        <v>124</v>
      </c>
      <c r="Y94" s="68" t="s">
        <v>125</v>
      </c>
      <c r="Z94" s="68" t="s">
        <v>126</v>
      </c>
      <c r="AA94" s="75" t="s">
        <v>127</v>
      </c>
      <c r="AB94" s="68" t="s">
        <v>89</v>
      </c>
    </row>
    <row r="95" spans="1:28" x14ac:dyDescent="0.2">
      <c r="A95" s="44">
        <f t="shared" si="88"/>
        <v>88</v>
      </c>
      <c r="B95" s="68" t="s">
        <v>51</v>
      </c>
      <c r="C95" s="68" t="s">
        <v>8</v>
      </c>
      <c r="D95" s="68" t="s">
        <v>25</v>
      </c>
      <c r="E95" s="64" t="s">
        <v>673</v>
      </c>
      <c r="F95" s="68" t="s">
        <v>56</v>
      </c>
      <c r="G95" s="68"/>
      <c r="H95" s="68"/>
      <c r="I95" s="68">
        <f t="shared" si="77"/>
        <v>2</v>
      </c>
      <c r="J95" s="69">
        <v>1</v>
      </c>
      <c r="K95" s="67">
        <f t="shared" si="78"/>
        <v>2</v>
      </c>
      <c r="L95" s="84">
        <v>0</v>
      </c>
      <c r="M95" s="67">
        <f t="shared" si="80"/>
        <v>0</v>
      </c>
      <c r="N95" s="68" t="s">
        <v>471</v>
      </c>
      <c r="O95" s="83">
        <v>0</v>
      </c>
      <c r="P95" s="83">
        <v>0</v>
      </c>
      <c r="Q95" s="83">
        <v>0</v>
      </c>
      <c r="R95" s="84">
        <v>0</v>
      </c>
      <c r="S95" s="63">
        <f t="shared" si="81"/>
        <v>0</v>
      </c>
      <c r="T95" s="84">
        <v>0</v>
      </c>
      <c r="U95" s="63">
        <f t="shared" si="81"/>
        <v>0</v>
      </c>
      <c r="V95" s="84">
        <v>0</v>
      </c>
      <c r="W95" s="67">
        <f t="shared" ref="W95" si="108">+V95*$I95</f>
        <v>0</v>
      </c>
      <c r="X95" s="68" t="s">
        <v>133</v>
      </c>
      <c r="Y95" s="68" t="s">
        <v>123</v>
      </c>
      <c r="Z95" s="68" t="s">
        <v>108</v>
      </c>
      <c r="AA95" s="68">
        <v>33301</v>
      </c>
      <c r="AB95" s="68" t="s">
        <v>89</v>
      </c>
    </row>
    <row r="96" spans="1:28" x14ac:dyDescent="0.2">
      <c r="A96" s="44">
        <f t="shared" si="88"/>
        <v>89</v>
      </c>
      <c r="B96" s="68" t="s">
        <v>51</v>
      </c>
      <c r="C96" s="68" t="s">
        <v>8</v>
      </c>
      <c r="D96" s="68" t="s">
        <v>25</v>
      </c>
      <c r="E96" s="64" t="s">
        <v>674</v>
      </c>
      <c r="F96" s="68" t="s">
        <v>57</v>
      </c>
      <c r="G96" s="68"/>
      <c r="H96" s="68"/>
      <c r="I96" s="68">
        <f t="shared" si="77"/>
        <v>2</v>
      </c>
      <c r="J96" s="69">
        <v>1</v>
      </c>
      <c r="K96" s="67">
        <f t="shared" si="78"/>
        <v>2</v>
      </c>
      <c r="L96" s="84">
        <v>0</v>
      </c>
      <c r="M96" s="67">
        <f t="shared" si="80"/>
        <v>0</v>
      </c>
      <c r="N96" s="68" t="s">
        <v>471</v>
      </c>
      <c r="O96" s="83">
        <v>0</v>
      </c>
      <c r="P96" s="83">
        <v>0</v>
      </c>
      <c r="Q96" s="83">
        <v>0</v>
      </c>
      <c r="R96" s="84">
        <v>0</v>
      </c>
      <c r="S96" s="63">
        <f t="shared" si="81"/>
        <v>0</v>
      </c>
      <c r="T96" s="84">
        <v>0</v>
      </c>
      <c r="U96" s="63">
        <f t="shared" si="81"/>
        <v>0</v>
      </c>
      <c r="V96" s="84">
        <v>0</v>
      </c>
      <c r="W96" s="67">
        <f t="shared" ref="W96" si="109">+V96*$I96</f>
        <v>0</v>
      </c>
      <c r="X96" s="68" t="s">
        <v>110</v>
      </c>
      <c r="Y96" s="68" t="s">
        <v>111</v>
      </c>
      <c r="Z96" s="68" t="s">
        <v>108</v>
      </c>
      <c r="AA96" s="68">
        <v>33021</v>
      </c>
      <c r="AB96" s="68" t="s">
        <v>89</v>
      </c>
    </row>
    <row r="97" spans="1:28" x14ac:dyDescent="0.2">
      <c r="A97" s="44">
        <f t="shared" si="88"/>
        <v>90</v>
      </c>
      <c r="B97" s="68" t="s">
        <v>51</v>
      </c>
      <c r="C97" s="68" t="s">
        <v>8</v>
      </c>
      <c r="D97" s="68" t="s">
        <v>25</v>
      </c>
      <c r="E97" s="64" t="s">
        <v>675</v>
      </c>
      <c r="F97" s="68" t="s">
        <v>58</v>
      </c>
      <c r="G97" s="68"/>
      <c r="H97" s="68"/>
      <c r="I97" s="68">
        <f t="shared" si="77"/>
        <v>2</v>
      </c>
      <c r="J97" s="69">
        <v>1</v>
      </c>
      <c r="K97" s="67">
        <f t="shared" si="78"/>
        <v>2</v>
      </c>
      <c r="L97" s="84">
        <v>0</v>
      </c>
      <c r="M97" s="67">
        <f t="shared" si="80"/>
        <v>0</v>
      </c>
      <c r="N97" s="68" t="s">
        <v>471</v>
      </c>
      <c r="O97" s="83">
        <v>0</v>
      </c>
      <c r="P97" s="83">
        <v>0</v>
      </c>
      <c r="Q97" s="83">
        <v>0</v>
      </c>
      <c r="R97" s="84">
        <v>0</v>
      </c>
      <c r="S97" s="63">
        <f t="shared" si="81"/>
        <v>0</v>
      </c>
      <c r="T97" s="84">
        <v>0</v>
      </c>
      <c r="U97" s="63">
        <f t="shared" si="81"/>
        <v>0</v>
      </c>
      <c r="V97" s="84">
        <v>0</v>
      </c>
      <c r="W97" s="67">
        <f t="shared" ref="W97" si="110">+V97*$I97</f>
        <v>0</v>
      </c>
      <c r="X97" s="68" t="s">
        <v>118</v>
      </c>
      <c r="Y97" s="68" t="s">
        <v>119</v>
      </c>
      <c r="Z97" s="68" t="s">
        <v>108</v>
      </c>
      <c r="AA97" s="68">
        <v>33331</v>
      </c>
      <c r="AB97" s="68" t="s">
        <v>89</v>
      </c>
    </row>
    <row r="98" spans="1:28" x14ac:dyDescent="0.2">
      <c r="A98" s="44">
        <f t="shared" si="88"/>
        <v>91</v>
      </c>
      <c r="B98" s="68" t="s">
        <v>51</v>
      </c>
      <c r="C98" s="68" t="s">
        <v>8</v>
      </c>
      <c r="D98" s="68" t="s">
        <v>25</v>
      </c>
      <c r="E98" s="64" t="s">
        <v>676</v>
      </c>
      <c r="F98" s="68"/>
      <c r="G98" s="68"/>
      <c r="H98" s="68"/>
      <c r="I98" s="68">
        <f t="shared" si="77"/>
        <v>1</v>
      </c>
      <c r="J98" s="69">
        <v>1</v>
      </c>
      <c r="K98" s="67">
        <f t="shared" si="78"/>
        <v>1</v>
      </c>
      <c r="L98" s="84">
        <v>0</v>
      </c>
      <c r="M98" s="67">
        <f t="shared" si="80"/>
        <v>0</v>
      </c>
      <c r="N98" s="68" t="s">
        <v>471</v>
      </c>
      <c r="O98" s="83">
        <v>0</v>
      </c>
      <c r="P98" s="83">
        <v>0</v>
      </c>
      <c r="Q98" s="83">
        <v>0</v>
      </c>
      <c r="R98" s="84">
        <v>0</v>
      </c>
      <c r="S98" s="63">
        <f t="shared" si="81"/>
        <v>0</v>
      </c>
      <c r="T98" s="84">
        <v>0</v>
      </c>
      <c r="U98" s="63">
        <f t="shared" si="81"/>
        <v>0</v>
      </c>
      <c r="V98" s="84">
        <v>0</v>
      </c>
      <c r="W98" s="67">
        <f t="shared" ref="W98" si="111">+V98*$I98</f>
        <v>0</v>
      </c>
      <c r="X98" s="68" t="s">
        <v>117</v>
      </c>
      <c r="Y98" s="68" t="s">
        <v>107</v>
      </c>
      <c r="Z98" s="68" t="s">
        <v>108</v>
      </c>
      <c r="AA98" s="68">
        <v>33324</v>
      </c>
      <c r="AB98" s="68" t="s">
        <v>89</v>
      </c>
    </row>
    <row r="99" spans="1:28" x14ac:dyDescent="0.2">
      <c r="A99" s="44">
        <f t="shared" si="88"/>
        <v>92</v>
      </c>
      <c r="B99" s="68" t="s">
        <v>51</v>
      </c>
      <c r="C99" s="68" t="s">
        <v>8</v>
      </c>
      <c r="D99" s="68" t="s">
        <v>25</v>
      </c>
      <c r="E99" s="64" t="s">
        <v>677</v>
      </c>
      <c r="F99" s="68" t="s">
        <v>59</v>
      </c>
      <c r="G99" s="68"/>
      <c r="H99" s="68"/>
      <c r="I99" s="68">
        <f t="shared" si="77"/>
        <v>2</v>
      </c>
      <c r="J99" s="69">
        <v>1</v>
      </c>
      <c r="K99" s="67">
        <f t="shared" si="78"/>
        <v>2</v>
      </c>
      <c r="L99" s="84">
        <v>0</v>
      </c>
      <c r="M99" s="67">
        <f t="shared" si="80"/>
        <v>0</v>
      </c>
      <c r="N99" s="68" t="s">
        <v>471</v>
      </c>
      <c r="O99" s="83">
        <v>0</v>
      </c>
      <c r="P99" s="83">
        <v>0</v>
      </c>
      <c r="Q99" s="83">
        <v>1</v>
      </c>
      <c r="R99" s="84">
        <v>0</v>
      </c>
      <c r="S99" s="63">
        <f t="shared" si="81"/>
        <v>0</v>
      </c>
      <c r="T99" s="84">
        <v>0</v>
      </c>
      <c r="U99" s="63">
        <f t="shared" si="81"/>
        <v>0</v>
      </c>
      <c r="V99" s="84">
        <v>0</v>
      </c>
      <c r="W99" s="67">
        <f t="shared" ref="W99" si="112">+V99*$I99</f>
        <v>0</v>
      </c>
      <c r="X99" s="68" t="s">
        <v>106</v>
      </c>
      <c r="Y99" s="68" t="s">
        <v>107</v>
      </c>
      <c r="Z99" s="68" t="s">
        <v>108</v>
      </c>
      <c r="AA99" s="68">
        <v>33324</v>
      </c>
      <c r="AB99" s="68" t="s">
        <v>89</v>
      </c>
    </row>
    <row r="100" spans="1:28" x14ac:dyDescent="0.2">
      <c r="A100" s="44">
        <f t="shared" si="88"/>
        <v>93</v>
      </c>
      <c r="B100" s="68" t="s">
        <v>51</v>
      </c>
      <c r="C100" s="68" t="s">
        <v>8</v>
      </c>
      <c r="D100" s="68" t="s">
        <v>25</v>
      </c>
      <c r="E100" s="64" t="s">
        <v>678</v>
      </c>
      <c r="F100" s="68" t="s">
        <v>60</v>
      </c>
      <c r="G100" s="68"/>
      <c r="H100" s="68"/>
      <c r="I100" s="68">
        <f t="shared" si="77"/>
        <v>2</v>
      </c>
      <c r="J100" s="69">
        <v>0.75</v>
      </c>
      <c r="K100" s="67">
        <f t="shared" si="78"/>
        <v>1.5</v>
      </c>
      <c r="L100" s="84">
        <v>0</v>
      </c>
      <c r="M100" s="67">
        <f t="shared" si="80"/>
        <v>0</v>
      </c>
      <c r="N100" s="68" t="s">
        <v>471</v>
      </c>
      <c r="O100" s="83">
        <v>0</v>
      </c>
      <c r="P100" s="83">
        <v>0</v>
      </c>
      <c r="Q100" s="83">
        <v>0</v>
      </c>
      <c r="R100" s="84">
        <v>0</v>
      </c>
      <c r="S100" s="63">
        <f t="shared" si="81"/>
        <v>0</v>
      </c>
      <c r="T100" s="84">
        <v>0</v>
      </c>
      <c r="U100" s="63">
        <f t="shared" si="81"/>
        <v>0</v>
      </c>
      <c r="V100" s="84">
        <v>0</v>
      </c>
      <c r="W100" s="67">
        <f t="shared" ref="W100" si="113">+V100*$I100</f>
        <v>0</v>
      </c>
      <c r="X100" s="68" t="s">
        <v>129</v>
      </c>
      <c r="Y100" s="68" t="s">
        <v>121</v>
      </c>
      <c r="Z100" s="68" t="s">
        <v>108</v>
      </c>
      <c r="AA100" s="68">
        <v>33332</v>
      </c>
      <c r="AB100" s="68" t="s">
        <v>89</v>
      </c>
    </row>
    <row r="101" spans="1:28" x14ac:dyDescent="0.2">
      <c r="A101" s="44">
        <f t="shared" si="88"/>
        <v>94</v>
      </c>
      <c r="B101" s="68" t="s">
        <v>51</v>
      </c>
      <c r="C101" s="68" t="s">
        <v>8</v>
      </c>
      <c r="D101" s="68" t="s">
        <v>25</v>
      </c>
      <c r="E101" s="64" t="s">
        <v>679</v>
      </c>
      <c r="F101" s="68" t="s">
        <v>130</v>
      </c>
      <c r="G101" s="68"/>
      <c r="H101" s="68"/>
      <c r="I101" s="68">
        <f t="shared" ref="I101:I133" si="114">+(3-(ISBLANK(F101)+ISBLANK(G101)+ISBLANK(H101))+1)</f>
        <v>2</v>
      </c>
      <c r="J101" s="69">
        <v>0.75</v>
      </c>
      <c r="K101" s="67">
        <f t="shared" ref="K101:K133" si="115">+I101*J101</f>
        <v>1.5</v>
      </c>
      <c r="L101" s="84">
        <v>0</v>
      </c>
      <c r="M101" s="67">
        <f t="shared" si="80"/>
        <v>0</v>
      </c>
      <c r="N101" s="68" t="s">
        <v>471</v>
      </c>
      <c r="O101" s="83">
        <v>0</v>
      </c>
      <c r="P101" s="83">
        <v>0</v>
      </c>
      <c r="Q101" s="83">
        <v>0</v>
      </c>
      <c r="R101" s="84">
        <v>0</v>
      </c>
      <c r="S101" s="63">
        <f t="shared" si="81"/>
        <v>0</v>
      </c>
      <c r="T101" s="84">
        <v>0</v>
      </c>
      <c r="U101" s="63">
        <f t="shared" si="81"/>
        <v>0</v>
      </c>
      <c r="V101" s="84">
        <v>0</v>
      </c>
      <c r="W101" s="67">
        <f t="shared" ref="W101" si="116">+V101*$I101</f>
        <v>0</v>
      </c>
      <c r="X101" s="68" t="s">
        <v>131</v>
      </c>
      <c r="Y101" s="68" t="s">
        <v>132</v>
      </c>
      <c r="Z101" s="68" t="s">
        <v>108</v>
      </c>
      <c r="AA101" s="68">
        <v>33160</v>
      </c>
      <c r="AB101" s="68" t="s">
        <v>89</v>
      </c>
    </row>
    <row r="102" spans="1:28" x14ac:dyDescent="0.2">
      <c r="A102" s="44">
        <f t="shared" si="88"/>
        <v>95</v>
      </c>
      <c r="B102" s="68" t="s">
        <v>51</v>
      </c>
      <c r="C102" s="68" t="s">
        <v>8</v>
      </c>
      <c r="D102" s="68" t="s">
        <v>25</v>
      </c>
      <c r="E102" s="64" t="s">
        <v>680</v>
      </c>
      <c r="F102" s="68" t="s">
        <v>61</v>
      </c>
      <c r="G102" s="68"/>
      <c r="H102" s="68"/>
      <c r="I102" s="68">
        <f t="shared" si="114"/>
        <v>2</v>
      </c>
      <c r="J102" s="69">
        <v>0.75</v>
      </c>
      <c r="K102" s="67">
        <f t="shared" si="115"/>
        <v>1.5</v>
      </c>
      <c r="L102" s="84">
        <v>0</v>
      </c>
      <c r="M102" s="67">
        <f t="shared" si="80"/>
        <v>0</v>
      </c>
      <c r="N102" s="68" t="s">
        <v>471</v>
      </c>
      <c r="O102" s="83">
        <v>0</v>
      </c>
      <c r="P102" s="83">
        <v>0</v>
      </c>
      <c r="Q102" s="83">
        <v>0</v>
      </c>
      <c r="R102" s="84">
        <v>0</v>
      </c>
      <c r="S102" s="63">
        <f t="shared" si="81"/>
        <v>0</v>
      </c>
      <c r="T102" s="84">
        <v>0</v>
      </c>
      <c r="U102" s="63">
        <f t="shared" si="81"/>
        <v>0</v>
      </c>
      <c r="V102" s="84">
        <v>0</v>
      </c>
      <c r="W102" s="67">
        <f t="shared" ref="W102" si="117">+V102*$I102</f>
        <v>0</v>
      </c>
      <c r="X102" s="68" t="s">
        <v>128</v>
      </c>
      <c r="Y102" s="68" t="s">
        <v>121</v>
      </c>
      <c r="Z102" s="68" t="s">
        <v>108</v>
      </c>
      <c r="AA102" s="68">
        <v>33332</v>
      </c>
      <c r="AB102" s="68" t="s">
        <v>89</v>
      </c>
    </row>
    <row r="103" spans="1:28" x14ac:dyDescent="0.2">
      <c r="A103" s="44">
        <f t="shared" si="88"/>
        <v>96</v>
      </c>
      <c r="B103" s="68" t="s">
        <v>62</v>
      </c>
      <c r="C103" s="68" t="s">
        <v>258</v>
      </c>
      <c r="D103" s="68" t="s">
        <v>26</v>
      </c>
      <c r="E103" s="64" t="s">
        <v>681</v>
      </c>
      <c r="F103" s="68"/>
      <c r="G103" s="68"/>
      <c r="H103" s="68"/>
      <c r="I103" s="68">
        <f t="shared" si="114"/>
        <v>1</v>
      </c>
      <c r="J103" s="69">
        <v>1</v>
      </c>
      <c r="K103" s="67">
        <f t="shared" si="115"/>
        <v>1</v>
      </c>
      <c r="L103" s="84">
        <v>1</v>
      </c>
      <c r="M103" s="67">
        <f t="shared" si="80"/>
        <v>1</v>
      </c>
      <c r="N103" s="68" t="s">
        <v>470</v>
      </c>
      <c r="O103" s="83">
        <v>0</v>
      </c>
      <c r="P103" s="83">
        <v>1</v>
      </c>
      <c r="Q103" s="83">
        <v>1</v>
      </c>
      <c r="R103" s="84">
        <v>1</v>
      </c>
      <c r="S103" s="63">
        <f t="shared" si="81"/>
        <v>1</v>
      </c>
      <c r="T103" s="84">
        <v>1</v>
      </c>
      <c r="U103" s="63">
        <f t="shared" si="81"/>
        <v>1</v>
      </c>
      <c r="V103" s="84">
        <v>1</v>
      </c>
      <c r="W103" s="67">
        <f t="shared" ref="W103" si="118">+V103*$I103</f>
        <v>1</v>
      </c>
      <c r="X103" s="68" t="s">
        <v>135</v>
      </c>
      <c r="Y103" s="68" t="s">
        <v>88</v>
      </c>
      <c r="Z103" s="68" t="s">
        <v>88</v>
      </c>
      <c r="AA103" s="68">
        <v>10019</v>
      </c>
      <c r="AB103" s="68" t="s">
        <v>89</v>
      </c>
    </row>
    <row r="104" spans="1:28" x14ac:dyDescent="0.2">
      <c r="A104" s="44">
        <f t="shared" si="88"/>
        <v>97</v>
      </c>
      <c r="B104" s="68" t="s">
        <v>62</v>
      </c>
      <c r="C104" s="68" t="s">
        <v>258</v>
      </c>
      <c r="D104" s="68" t="s">
        <v>26</v>
      </c>
      <c r="E104" s="64" t="s">
        <v>682</v>
      </c>
      <c r="F104" s="68"/>
      <c r="G104" s="68"/>
      <c r="H104" s="68"/>
      <c r="I104" s="68">
        <f t="shared" si="114"/>
        <v>1</v>
      </c>
      <c r="J104" s="69">
        <v>1</v>
      </c>
      <c r="K104" s="67">
        <f t="shared" si="115"/>
        <v>1</v>
      </c>
      <c r="L104" s="84">
        <v>0</v>
      </c>
      <c r="M104" s="67">
        <f t="shared" si="80"/>
        <v>0</v>
      </c>
      <c r="N104" s="68" t="s">
        <v>472</v>
      </c>
      <c r="O104" s="83">
        <v>0</v>
      </c>
      <c r="P104" s="83">
        <v>1</v>
      </c>
      <c r="Q104" s="83">
        <v>1</v>
      </c>
      <c r="R104" s="84">
        <v>0</v>
      </c>
      <c r="S104" s="63">
        <f t="shared" si="81"/>
        <v>0</v>
      </c>
      <c r="T104" s="84">
        <v>0</v>
      </c>
      <c r="U104" s="63">
        <f t="shared" si="81"/>
        <v>0</v>
      </c>
      <c r="V104" s="84">
        <v>0</v>
      </c>
      <c r="W104" s="67">
        <f t="shared" ref="W104" si="119">+V104*$I104</f>
        <v>0</v>
      </c>
      <c r="X104" s="68" t="s">
        <v>160</v>
      </c>
      <c r="Y104" s="68" t="s">
        <v>161</v>
      </c>
      <c r="Z104" s="68" t="s">
        <v>85</v>
      </c>
      <c r="AA104" s="68" t="s">
        <v>162</v>
      </c>
      <c r="AB104" s="68" t="s">
        <v>87</v>
      </c>
    </row>
    <row r="105" spans="1:28" x14ac:dyDescent="0.2">
      <c r="A105" s="44">
        <f t="shared" si="88"/>
        <v>98</v>
      </c>
      <c r="B105" s="68" t="s">
        <v>62</v>
      </c>
      <c r="C105" s="68" t="s">
        <v>258</v>
      </c>
      <c r="D105" s="68" t="s">
        <v>26</v>
      </c>
      <c r="E105" s="64" t="s">
        <v>683</v>
      </c>
      <c r="F105" s="68" t="s">
        <v>109</v>
      </c>
      <c r="G105" s="68"/>
      <c r="H105" s="68"/>
      <c r="I105" s="68">
        <f t="shared" si="114"/>
        <v>2</v>
      </c>
      <c r="J105" s="69">
        <v>1</v>
      </c>
      <c r="K105" s="67">
        <f t="shared" si="115"/>
        <v>2</v>
      </c>
      <c r="L105" s="84">
        <v>0</v>
      </c>
      <c r="M105" s="67">
        <f t="shared" si="80"/>
        <v>0</v>
      </c>
      <c r="N105" s="68" t="s">
        <v>472</v>
      </c>
      <c r="O105" s="83">
        <v>0</v>
      </c>
      <c r="P105" s="83">
        <v>1</v>
      </c>
      <c r="Q105" s="83">
        <v>1</v>
      </c>
      <c r="R105" s="84">
        <v>1</v>
      </c>
      <c r="S105" s="63">
        <f t="shared" si="81"/>
        <v>2</v>
      </c>
      <c r="T105" s="84">
        <v>1</v>
      </c>
      <c r="U105" s="63">
        <f t="shared" si="81"/>
        <v>2</v>
      </c>
      <c r="V105" s="84">
        <v>1</v>
      </c>
      <c r="W105" s="67">
        <f t="shared" ref="W105" si="120">+V105*$I105</f>
        <v>2</v>
      </c>
      <c r="X105" s="68" t="s">
        <v>93</v>
      </c>
      <c r="Y105" s="68" t="s">
        <v>94</v>
      </c>
      <c r="Z105" s="68" t="s">
        <v>85</v>
      </c>
      <c r="AA105" s="68" t="s">
        <v>95</v>
      </c>
      <c r="AB105" s="68" t="s">
        <v>87</v>
      </c>
    </row>
    <row r="106" spans="1:28" x14ac:dyDescent="0.2">
      <c r="A106" s="44">
        <f t="shared" si="88"/>
        <v>99</v>
      </c>
      <c r="B106" s="68" t="s">
        <v>62</v>
      </c>
      <c r="C106" s="68" t="s">
        <v>258</v>
      </c>
      <c r="D106" s="68" t="s">
        <v>26</v>
      </c>
      <c r="E106" s="64" t="s">
        <v>684</v>
      </c>
      <c r="F106" s="68"/>
      <c r="G106" s="68"/>
      <c r="H106" s="68"/>
      <c r="I106" s="68">
        <f t="shared" si="114"/>
        <v>1</v>
      </c>
      <c r="J106" s="69">
        <v>1</v>
      </c>
      <c r="K106" s="67">
        <f t="shared" si="115"/>
        <v>1</v>
      </c>
      <c r="L106" s="84">
        <v>0</v>
      </c>
      <c r="M106" s="67">
        <f t="shared" si="80"/>
        <v>0</v>
      </c>
      <c r="N106" s="68" t="s">
        <v>471</v>
      </c>
      <c r="O106" s="83">
        <v>0</v>
      </c>
      <c r="P106" s="83">
        <v>0</v>
      </c>
      <c r="Q106" s="83">
        <v>0</v>
      </c>
      <c r="R106" s="84">
        <v>1</v>
      </c>
      <c r="S106" s="63">
        <f t="shared" si="81"/>
        <v>1</v>
      </c>
      <c r="T106" s="84">
        <v>1</v>
      </c>
      <c r="U106" s="63">
        <f t="shared" si="81"/>
        <v>1</v>
      </c>
      <c r="V106" s="84">
        <v>1</v>
      </c>
      <c r="W106" s="67">
        <f t="shared" ref="W106" si="121">+V106*$I106</f>
        <v>1</v>
      </c>
      <c r="X106" s="68" t="s">
        <v>93</v>
      </c>
      <c r="Y106" s="68" t="s">
        <v>94</v>
      </c>
      <c r="Z106" s="68" t="s">
        <v>85</v>
      </c>
      <c r="AA106" s="68" t="s">
        <v>95</v>
      </c>
      <c r="AB106" s="68" t="s">
        <v>87</v>
      </c>
    </row>
    <row r="107" spans="1:28" x14ac:dyDescent="0.2">
      <c r="A107" s="44">
        <f t="shared" si="88"/>
        <v>100</v>
      </c>
      <c r="B107" s="68" t="s">
        <v>66</v>
      </c>
      <c r="C107" s="68" t="s">
        <v>258</v>
      </c>
      <c r="D107" s="68" t="s">
        <v>26</v>
      </c>
      <c r="E107" s="64" t="s">
        <v>685</v>
      </c>
      <c r="F107" s="68" t="s">
        <v>63</v>
      </c>
      <c r="G107" s="68"/>
      <c r="H107" s="68"/>
      <c r="I107" s="68">
        <f t="shared" si="114"/>
        <v>2</v>
      </c>
      <c r="J107" s="69">
        <v>1</v>
      </c>
      <c r="K107" s="67">
        <f t="shared" si="115"/>
        <v>2</v>
      </c>
      <c r="L107" s="84">
        <v>0</v>
      </c>
      <c r="M107" s="67">
        <f t="shared" si="80"/>
        <v>0</v>
      </c>
      <c r="N107" s="68" t="s">
        <v>470</v>
      </c>
      <c r="O107" s="83">
        <v>0</v>
      </c>
      <c r="P107" s="83">
        <v>1</v>
      </c>
      <c r="Q107" s="83">
        <v>1</v>
      </c>
      <c r="R107" s="84">
        <v>0</v>
      </c>
      <c r="S107" s="63">
        <f t="shared" si="81"/>
        <v>0</v>
      </c>
      <c r="T107" s="84">
        <v>0</v>
      </c>
      <c r="U107" s="63">
        <f t="shared" si="81"/>
        <v>0</v>
      </c>
      <c r="V107" s="84">
        <v>0</v>
      </c>
      <c r="W107" s="67">
        <f t="shared" ref="W107" si="122">+V107*$I107</f>
        <v>0</v>
      </c>
      <c r="X107" s="68" t="s">
        <v>261</v>
      </c>
      <c r="Y107" s="68" t="s">
        <v>96</v>
      </c>
      <c r="Z107" s="68" t="s">
        <v>85</v>
      </c>
      <c r="AA107" s="68" t="s">
        <v>262</v>
      </c>
      <c r="AB107" s="68" t="s">
        <v>87</v>
      </c>
    </row>
    <row r="108" spans="1:28" x14ac:dyDescent="0.2">
      <c r="A108" s="44">
        <f t="shared" si="88"/>
        <v>101</v>
      </c>
      <c r="B108" s="68" t="s">
        <v>66</v>
      </c>
      <c r="C108" s="68" t="s">
        <v>258</v>
      </c>
      <c r="D108" s="68" t="s">
        <v>26</v>
      </c>
      <c r="E108" s="64" t="s">
        <v>686</v>
      </c>
      <c r="F108" s="68" t="s">
        <v>98</v>
      </c>
      <c r="G108" s="68"/>
      <c r="H108" s="68"/>
      <c r="I108" s="68">
        <f t="shared" si="114"/>
        <v>2</v>
      </c>
      <c r="J108" s="69">
        <v>0.5</v>
      </c>
      <c r="K108" s="67">
        <f t="shared" si="115"/>
        <v>1</v>
      </c>
      <c r="L108" s="84">
        <v>0</v>
      </c>
      <c r="M108" s="67">
        <f t="shared" si="80"/>
        <v>0</v>
      </c>
      <c r="N108" s="68" t="s">
        <v>471</v>
      </c>
      <c r="O108" s="83">
        <v>0</v>
      </c>
      <c r="P108" s="83">
        <v>0</v>
      </c>
      <c r="Q108" s="83">
        <v>0</v>
      </c>
      <c r="R108" s="84">
        <v>0</v>
      </c>
      <c r="S108" s="63">
        <f t="shared" si="81"/>
        <v>0</v>
      </c>
      <c r="T108" s="84">
        <v>0</v>
      </c>
      <c r="U108" s="63">
        <f t="shared" si="81"/>
        <v>0</v>
      </c>
      <c r="V108" s="84">
        <v>0</v>
      </c>
      <c r="W108" s="67">
        <f t="shared" ref="W108" si="123">+V108*$I108</f>
        <v>0</v>
      </c>
      <c r="X108" s="68" t="s">
        <v>137</v>
      </c>
      <c r="Y108" s="68" t="s">
        <v>96</v>
      </c>
      <c r="Z108" s="68" t="s">
        <v>85</v>
      </c>
      <c r="AA108" s="68" t="s">
        <v>97</v>
      </c>
      <c r="AB108" s="68" t="s">
        <v>87</v>
      </c>
    </row>
    <row r="109" spans="1:28" s="74" customFormat="1" x14ac:dyDescent="0.2">
      <c r="A109" s="122">
        <f t="shared" si="88"/>
        <v>102</v>
      </c>
      <c r="B109" s="71" t="s">
        <v>66</v>
      </c>
      <c r="C109" s="71" t="s">
        <v>258</v>
      </c>
      <c r="D109" s="71" t="s">
        <v>26</v>
      </c>
      <c r="E109" s="123" t="s">
        <v>687</v>
      </c>
      <c r="F109" s="71" t="s">
        <v>64</v>
      </c>
      <c r="G109" s="71"/>
      <c r="H109" s="71"/>
      <c r="I109" s="71">
        <f t="shared" si="114"/>
        <v>2</v>
      </c>
      <c r="J109" s="73">
        <v>0.25</v>
      </c>
      <c r="K109" s="72">
        <f t="shared" si="115"/>
        <v>0.5</v>
      </c>
      <c r="L109" s="85">
        <v>0</v>
      </c>
      <c r="M109" s="72">
        <f t="shared" si="80"/>
        <v>0</v>
      </c>
      <c r="N109" s="71" t="s">
        <v>471</v>
      </c>
      <c r="O109" s="124">
        <v>0</v>
      </c>
      <c r="P109" s="124">
        <v>0</v>
      </c>
      <c r="Q109" s="124">
        <v>0</v>
      </c>
      <c r="R109" s="85">
        <v>0</v>
      </c>
      <c r="S109" s="125">
        <f t="shared" si="81"/>
        <v>0</v>
      </c>
      <c r="T109" s="85">
        <v>0</v>
      </c>
      <c r="U109" s="125">
        <f t="shared" si="81"/>
        <v>0</v>
      </c>
      <c r="V109" s="85">
        <v>0</v>
      </c>
      <c r="W109" s="72">
        <f t="shared" ref="W109" si="124">+V109*$I109</f>
        <v>0</v>
      </c>
      <c r="X109" s="71" t="s">
        <v>547</v>
      </c>
      <c r="Y109" s="71" t="s">
        <v>548</v>
      </c>
      <c r="Z109" s="71" t="s">
        <v>85</v>
      </c>
      <c r="AA109" s="71" t="s">
        <v>549</v>
      </c>
      <c r="AB109" s="71" t="s">
        <v>87</v>
      </c>
    </row>
    <row r="110" spans="1:28" x14ac:dyDescent="0.2">
      <c r="A110" s="44">
        <f t="shared" si="88"/>
        <v>103</v>
      </c>
      <c r="B110" s="68" t="s">
        <v>66</v>
      </c>
      <c r="C110" s="68" t="s">
        <v>258</v>
      </c>
      <c r="D110" s="68" t="s">
        <v>26</v>
      </c>
      <c r="E110" s="64" t="s">
        <v>688</v>
      </c>
      <c r="F110" s="68"/>
      <c r="G110" s="68"/>
      <c r="H110" s="68"/>
      <c r="I110" s="68">
        <f t="shared" si="114"/>
        <v>1</v>
      </c>
      <c r="J110" s="69">
        <v>1</v>
      </c>
      <c r="K110" s="67">
        <f t="shared" si="115"/>
        <v>1</v>
      </c>
      <c r="L110" s="84">
        <v>0</v>
      </c>
      <c r="M110" s="67">
        <f t="shared" si="80"/>
        <v>0</v>
      </c>
      <c r="N110" s="68" t="s">
        <v>470</v>
      </c>
      <c r="O110" s="83">
        <v>0</v>
      </c>
      <c r="P110" s="83">
        <v>1</v>
      </c>
      <c r="Q110" s="83">
        <v>1</v>
      </c>
      <c r="R110" s="84">
        <v>0</v>
      </c>
      <c r="S110" s="63">
        <f t="shared" si="81"/>
        <v>0</v>
      </c>
      <c r="T110" s="84">
        <v>0</v>
      </c>
      <c r="U110" s="63">
        <f t="shared" si="81"/>
        <v>0</v>
      </c>
      <c r="V110" s="84">
        <v>0</v>
      </c>
      <c r="W110" s="67">
        <f t="shared" ref="W110" si="125">+V110*$I110</f>
        <v>0</v>
      </c>
      <c r="X110" s="68" t="s">
        <v>238</v>
      </c>
      <c r="Y110" s="68" t="s">
        <v>88</v>
      </c>
      <c r="Z110" s="68" t="s">
        <v>88</v>
      </c>
      <c r="AA110" s="68">
        <v>10016</v>
      </c>
      <c r="AB110" s="68" t="s">
        <v>89</v>
      </c>
    </row>
    <row r="111" spans="1:28" s="74" customFormat="1" x14ac:dyDescent="0.2">
      <c r="A111" s="122">
        <f t="shared" si="88"/>
        <v>104</v>
      </c>
      <c r="B111" s="71" t="s">
        <v>66</v>
      </c>
      <c r="C111" s="71" t="s">
        <v>258</v>
      </c>
      <c r="D111" s="71" t="s">
        <v>26</v>
      </c>
      <c r="E111" s="123" t="s">
        <v>689</v>
      </c>
      <c r="F111" s="71" t="s">
        <v>65</v>
      </c>
      <c r="G111" s="71"/>
      <c r="H111" s="71"/>
      <c r="I111" s="71">
        <f t="shared" si="114"/>
        <v>2</v>
      </c>
      <c r="J111" s="73">
        <v>1</v>
      </c>
      <c r="K111" s="72">
        <f t="shared" si="115"/>
        <v>2</v>
      </c>
      <c r="L111" s="85">
        <v>0</v>
      </c>
      <c r="M111" s="72">
        <f t="shared" si="80"/>
        <v>0</v>
      </c>
      <c r="N111" s="71" t="s">
        <v>470</v>
      </c>
      <c r="O111" s="124">
        <v>0</v>
      </c>
      <c r="P111" s="124">
        <v>1</v>
      </c>
      <c r="Q111" s="124">
        <v>1</v>
      </c>
      <c r="R111" s="85">
        <v>0</v>
      </c>
      <c r="S111" s="125">
        <f t="shared" si="81"/>
        <v>0</v>
      </c>
      <c r="T111" s="85">
        <v>0</v>
      </c>
      <c r="U111" s="125">
        <f t="shared" si="81"/>
        <v>0</v>
      </c>
      <c r="V111" s="85">
        <v>0</v>
      </c>
      <c r="W111" s="72">
        <f t="shared" ref="W111" si="126">+V111*$I111</f>
        <v>0</v>
      </c>
      <c r="X111" s="71" t="s">
        <v>554</v>
      </c>
      <c r="Y111" s="71" t="s">
        <v>555</v>
      </c>
      <c r="Z111" s="71" t="s">
        <v>103</v>
      </c>
      <c r="AA111" s="71">
        <v>94305</v>
      </c>
      <c r="AB111" s="71" t="s">
        <v>89</v>
      </c>
    </row>
    <row r="112" spans="1:28" x14ac:dyDescent="0.2">
      <c r="A112" s="44">
        <f t="shared" si="88"/>
        <v>105</v>
      </c>
      <c r="B112" s="68" t="s">
        <v>66</v>
      </c>
      <c r="C112" s="68" t="s">
        <v>258</v>
      </c>
      <c r="D112" s="68" t="s">
        <v>26</v>
      </c>
      <c r="E112" s="64" t="s">
        <v>690</v>
      </c>
      <c r="F112" s="68" t="s">
        <v>67</v>
      </c>
      <c r="G112" s="68"/>
      <c r="H112" s="68"/>
      <c r="I112" s="68">
        <f t="shared" si="114"/>
        <v>2</v>
      </c>
      <c r="J112" s="69">
        <v>1</v>
      </c>
      <c r="K112" s="67">
        <f t="shared" si="115"/>
        <v>2</v>
      </c>
      <c r="L112" s="84">
        <v>0</v>
      </c>
      <c r="M112" s="67">
        <f t="shared" si="80"/>
        <v>0</v>
      </c>
      <c r="N112" s="68" t="s">
        <v>470</v>
      </c>
      <c r="O112" s="83">
        <v>0</v>
      </c>
      <c r="P112" s="83">
        <v>1</v>
      </c>
      <c r="Q112" s="83">
        <v>1</v>
      </c>
      <c r="R112" s="84">
        <v>0</v>
      </c>
      <c r="S112" s="63">
        <f t="shared" si="81"/>
        <v>0</v>
      </c>
      <c r="T112" s="84">
        <v>0</v>
      </c>
      <c r="U112" s="63">
        <f t="shared" si="81"/>
        <v>0</v>
      </c>
      <c r="V112" s="84">
        <v>0</v>
      </c>
      <c r="W112" s="67">
        <f t="shared" ref="W112" si="127">+V112*$I112</f>
        <v>0</v>
      </c>
      <c r="X112" s="68" t="s">
        <v>154</v>
      </c>
      <c r="Y112" s="68" t="s">
        <v>102</v>
      </c>
      <c r="Z112" s="68" t="s">
        <v>103</v>
      </c>
      <c r="AA112" s="68">
        <v>90049</v>
      </c>
      <c r="AB112" s="68" t="s">
        <v>87</v>
      </c>
    </row>
    <row r="113" spans="1:28" x14ac:dyDescent="0.2">
      <c r="A113" s="44">
        <f t="shared" si="88"/>
        <v>106</v>
      </c>
      <c r="B113" s="68" t="s">
        <v>62</v>
      </c>
      <c r="C113" s="68" t="s">
        <v>258</v>
      </c>
      <c r="D113" s="68" t="s">
        <v>26</v>
      </c>
      <c r="E113" s="64" t="s">
        <v>691</v>
      </c>
      <c r="F113" s="68" t="s">
        <v>475</v>
      </c>
      <c r="G113" s="68"/>
      <c r="H113" s="68"/>
      <c r="I113" s="68">
        <f t="shared" si="114"/>
        <v>2</v>
      </c>
      <c r="J113" s="69">
        <v>1</v>
      </c>
      <c r="K113" s="67">
        <f t="shared" si="115"/>
        <v>2</v>
      </c>
      <c r="L113" s="84">
        <v>0</v>
      </c>
      <c r="M113" s="67">
        <f t="shared" si="80"/>
        <v>0</v>
      </c>
      <c r="N113" s="68" t="s">
        <v>470</v>
      </c>
      <c r="O113" s="83">
        <v>0</v>
      </c>
      <c r="P113" s="83">
        <v>1</v>
      </c>
      <c r="Q113" s="83">
        <v>1</v>
      </c>
      <c r="R113" s="84">
        <v>0</v>
      </c>
      <c r="S113" s="63">
        <f t="shared" si="81"/>
        <v>0</v>
      </c>
      <c r="T113" s="84">
        <v>0</v>
      </c>
      <c r="U113" s="63">
        <f t="shared" si="81"/>
        <v>0</v>
      </c>
      <c r="V113" s="84">
        <v>0</v>
      </c>
      <c r="W113" s="67">
        <f t="shared" ref="W113" si="128">+V113*$I113</f>
        <v>0</v>
      </c>
      <c r="X113" s="68" t="s">
        <v>90</v>
      </c>
      <c r="Y113" s="68" t="s">
        <v>91</v>
      </c>
      <c r="Z113" s="68" t="s">
        <v>85</v>
      </c>
      <c r="AA113" s="68" t="s">
        <v>92</v>
      </c>
      <c r="AB113" s="68" t="s">
        <v>87</v>
      </c>
    </row>
    <row r="114" spans="1:28" x14ac:dyDescent="0.2">
      <c r="A114" s="44">
        <f t="shared" si="88"/>
        <v>107</v>
      </c>
      <c r="B114" s="68" t="s">
        <v>62</v>
      </c>
      <c r="C114" s="68" t="s">
        <v>258</v>
      </c>
      <c r="D114" s="68" t="s">
        <v>26</v>
      </c>
      <c r="E114" s="64" t="s">
        <v>692</v>
      </c>
      <c r="F114" s="68" t="s">
        <v>68</v>
      </c>
      <c r="G114" s="68"/>
      <c r="H114" s="68"/>
      <c r="I114" s="68">
        <f t="shared" si="114"/>
        <v>2</v>
      </c>
      <c r="J114" s="69">
        <v>1</v>
      </c>
      <c r="K114" s="67">
        <f t="shared" si="115"/>
        <v>2</v>
      </c>
      <c r="L114" s="84">
        <v>0</v>
      </c>
      <c r="M114" s="67">
        <f t="shared" si="80"/>
        <v>0</v>
      </c>
      <c r="N114" s="68" t="s">
        <v>470</v>
      </c>
      <c r="O114" s="83">
        <v>0</v>
      </c>
      <c r="P114" s="83">
        <v>1</v>
      </c>
      <c r="Q114" s="83">
        <v>1</v>
      </c>
      <c r="R114" s="84">
        <v>1</v>
      </c>
      <c r="S114" s="63">
        <f t="shared" si="81"/>
        <v>2</v>
      </c>
      <c r="T114" s="84">
        <v>1</v>
      </c>
      <c r="U114" s="63">
        <f t="shared" si="81"/>
        <v>2</v>
      </c>
      <c r="V114" s="84">
        <v>1</v>
      </c>
      <c r="W114" s="67">
        <f t="shared" ref="W114" si="129">+V114*$I114</f>
        <v>2</v>
      </c>
      <c r="X114" s="68" t="s">
        <v>239</v>
      </c>
      <c r="Y114" s="68" t="s">
        <v>88</v>
      </c>
      <c r="Z114" s="68" t="s">
        <v>88</v>
      </c>
      <c r="AA114" s="68">
        <v>10111</v>
      </c>
      <c r="AB114" s="68" t="s">
        <v>89</v>
      </c>
    </row>
    <row r="115" spans="1:28" x14ac:dyDescent="0.2">
      <c r="A115" s="44">
        <f t="shared" si="88"/>
        <v>108</v>
      </c>
      <c r="B115" s="68" t="s">
        <v>62</v>
      </c>
      <c r="C115" s="68" t="s">
        <v>258</v>
      </c>
      <c r="D115" s="68" t="s">
        <v>26</v>
      </c>
      <c r="E115" s="64" t="s">
        <v>693</v>
      </c>
      <c r="F115" s="68"/>
      <c r="G115" s="68"/>
      <c r="H115" s="68"/>
      <c r="I115" s="68">
        <f t="shared" si="114"/>
        <v>1</v>
      </c>
      <c r="J115" s="69">
        <v>0.5</v>
      </c>
      <c r="K115" s="67">
        <f t="shared" si="115"/>
        <v>0.5</v>
      </c>
      <c r="L115" s="84">
        <v>0</v>
      </c>
      <c r="M115" s="67">
        <f t="shared" si="80"/>
        <v>0</v>
      </c>
      <c r="N115" s="68" t="s">
        <v>471</v>
      </c>
      <c r="O115" s="83">
        <v>0</v>
      </c>
      <c r="P115" s="83">
        <v>0</v>
      </c>
      <c r="Q115" s="83">
        <v>0</v>
      </c>
      <c r="R115" s="84">
        <v>0</v>
      </c>
      <c r="S115" s="63">
        <f t="shared" si="81"/>
        <v>0</v>
      </c>
      <c r="T115" s="84">
        <v>0</v>
      </c>
      <c r="U115" s="63">
        <f t="shared" si="81"/>
        <v>0</v>
      </c>
      <c r="V115" s="84">
        <v>0</v>
      </c>
      <c r="W115" s="67">
        <f t="shared" ref="W115" si="130">+V115*$I115</f>
        <v>0</v>
      </c>
      <c r="X115" s="68" t="s">
        <v>169</v>
      </c>
      <c r="Y115" s="68" t="s">
        <v>170</v>
      </c>
      <c r="Z115" s="68" t="s">
        <v>103</v>
      </c>
      <c r="AA115" s="68">
        <v>91303</v>
      </c>
      <c r="AB115" s="68" t="s">
        <v>89</v>
      </c>
    </row>
    <row r="116" spans="1:28" x14ac:dyDescent="0.2">
      <c r="A116" s="44">
        <f t="shared" si="88"/>
        <v>109</v>
      </c>
      <c r="B116" s="68" t="s">
        <v>62</v>
      </c>
      <c r="C116" s="68" t="s">
        <v>258</v>
      </c>
      <c r="D116" s="68" t="s">
        <v>26</v>
      </c>
      <c r="E116" s="64" t="s">
        <v>694</v>
      </c>
      <c r="F116" s="68"/>
      <c r="G116" s="68"/>
      <c r="H116" s="68"/>
      <c r="I116" s="68">
        <f t="shared" si="114"/>
        <v>1</v>
      </c>
      <c r="J116" s="69">
        <v>1</v>
      </c>
      <c r="K116" s="67">
        <f t="shared" si="115"/>
        <v>1</v>
      </c>
      <c r="L116" s="84">
        <v>0</v>
      </c>
      <c r="M116" s="67">
        <f t="shared" si="80"/>
        <v>0</v>
      </c>
      <c r="N116" s="68" t="s">
        <v>472</v>
      </c>
      <c r="O116" s="83">
        <v>0</v>
      </c>
      <c r="P116" s="83">
        <v>1</v>
      </c>
      <c r="Q116" s="83">
        <v>1</v>
      </c>
      <c r="R116" s="84">
        <v>0</v>
      </c>
      <c r="S116" s="63">
        <f t="shared" si="81"/>
        <v>0</v>
      </c>
      <c r="T116" s="84">
        <v>0</v>
      </c>
      <c r="U116" s="63">
        <f t="shared" si="81"/>
        <v>0</v>
      </c>
      <c r="V116" s="84">
        <v>0</v>
      </c>
      <c r="W116" s="67">
        <f t="shared" ref="W116" si="131">+V116*$I116</f>
        <v>0</v>
      </c>
      <c r="X116" s="68" t="s">
        <v>136</v>
      </c>
      <c r="Y116" s="68" t="s">
        <v>138</v>
      </c>
      <c r="Z116" s="68" t="s">
        <v>103</v>
      </c>
      <c r="AA116" s="68">
        <v>94105</v>
      </c>
      <c r="AB116" s="68" t="s">
        <v>89</v>
      </c>
    </row>
    <row r="117" spans="1:28" s="74" customFormat="1" x14ac:dyDescent="0.2">
      <c r="A117" s="122">
        <f t="shared" si="88"/>
        <v>110</v>
      </c>
      <c r="B117" s="71" t="s">
        <v>62</v>
      </c>
      <c r="C117" s="71" t="s">
        <v>258</v>
      </c>
      <c r="D117" s="71" t="s">
        <v>26</v>
      </c>
      <c r="E117" s="123" t="s">
        <v>695</v>
      </c>
      <c r="F117" s="71" t="s">
        <v>69</v>
      </c>
      <c r="G117" s="71"/>
      <c r="H117" s="71"/>
      <c r="I117" s="71">
        <f t="shared" si="114"/>
        <v>2</v>
      </c>
      <c r="J117" s="73">
        <v>0.75</v>
      </c>
      <c r="K117" s="72">
        <f t="shared" si="115"/>
        <v>1.5</v>
      </c>
      <c r="L117" s="85">
        <v>0</v>
      </c>
      <c r="M117" s="72">
        <f t="shared" si="80"/>
        <v>0</v>
      </c>
      <c r="N117" s="71" t="s">
        <v>470</v>
      </c>
      <c r="O117" s="124">
        <v>0</v>
      </c>
      <c r="P117" s="124">
        <v>1</v>
      </c>
      <c r="Q117" s="124">
        <v>1</v>
      </c>
      <c r="R117" s="85">
        <v>0</v>
      </c>
      <c r="S117" s="125">
        <f t="shared" si="81"/>
        <v>0</v>
      </c>
      <c r="T117" s="85">
        <v>0</v>
      </c>
      <c r="U117" s="125">
        <f t="shared" si="81"/>
        <v>0</v>
      </c>
      <c r="V117" s="85">
        <v>0</v>
      </c>
      <c r="W117" s="72">
        <f t="shared" ref="W117" si="132">+V117*$I117</f>
        <v>0</v>
      </c>
      <c r="X117" s="71" t="s">
        <v>550</v>
      </c>
      <c r="Y117" s="71" t="s">
        <v>96</v>
      </c>
      <c r="Z117" s="71" t="s">
        <v>85</v>
      </c>
      <c r="AA117" s="71" t="s">
        <v>551</v>
      </c>
      <c r="AB117" s="71" t="s">
        <v>87</v>
      </c>
    </row>
    <row r="118" spans="1:28" x14ac:dyDescent="0.2">
      <c r="A118" s="44">
        <f t="shared" si="88"/>
        <v>111</v>
      </c>
      <c r="B118" s="68" t="s">
        <v>62</v>
      </c>
      <c r="C118" s="68" t="s">
        <v>258</v>
      </c>
      <c r="D118" s="68" t="s">
        <v>26</v>
      </c>
      <c r="E118" s="64" t="s">
        <v>696</v>
      </c>
      <c r="F118" s="68" t="s">
        <v>71</v>
      </c>
      <c r="G118" s="68"/>
      <c r="H118" s="68"/>
      <c r="I118" s="68">
        <f t="shared" si="114"/>
        <v>2</v>
      </c>
      <c r="J118" s="69">
        <v>1</v>
      </c>
      <c r="K118" s="67">
        <f t="shared" si="115"/>
        <v>2</v>
      </c>
      <c r="L118" s="84">
        <v>0</v>
      </c>
      <c r="M118" s="67">
        <f t="shared" si="80"/>
        <v>0</v>
      </c>
      <c r="N118" s="68" t="s">
        <v>470</v>
      </c>
      <c r="O118" s="83">
        <v>0</v>
      </c>
      <c r="P118" s="83">
        <v>1</v>
      </c>
      <c r="Q118" s="83">
        <v>1</v>
      </c>
      <c r="R118" s="84">
        <v>0</v>
      </c>
      <c r="S118" s="63">
        <f t="shared" si="81"/>
        <v>0</v>
      </c>
      <c r="T118" s="84">
        <v>0</v>
      </c>
      <c r="U118" s="63">
        <f t="shared" si="81"/>
        <v>0</v>
      </c>
      <c r="V118" s="84">
        <v>0</v>
      </c>
      <c r="W118" s="67">
        <f t="shared" ref="W118" si="133">+V118*$I118</f>
        <v>0</v>
      </c>
      <c r="X118" s="68" t="s">
        <v>240</v>
      </c>
      <c r="Y118" s="68" t="s">
        <v>240</v>
      </c>
      <c r="Z118" s="68" t="s">
        <v>240</v>
      </c>
      <c r="AA118" s="68" t="s">
        <v>240</v>
      </c>
      <c r="AB118" s="68" t="s">
        <v>240</v>
      </c>
    </row>
    <row r="119" spans="1:28" x14ac:dyDescent="0.2">
      <c r="A119" s="44">
        <f t="shared" si="88"/>
        <v>112</v>
      </c>
      <c r="B119" s="68" t="s">
        <v>66</v>
      </c>
      <c r="C119" s="68" t="s">
        <v>258</v>
      </c>
      <c r="D119" s="68" t="s">
        <v>26</v>
      </c>
      <c r="E119" s="64" t="s">
        <v>697</v>
      </c>
      <c r="F119" s="68" t="s">
        <v>70</v>
      </c>
      <c r="G119" s="68"/>
      <c r="H119" s="68"/>
      <c r="I119" s="68">
        <f t="shared" si="114"/>
        <v>2</v>
      </c>
      <c r="J119" s="69">
        <v>0.75</v>
      </c>
      <c r="K119" s="67">
        <f t="shared" si="115"/>
        <v>1.5</v>
      </c>
      <c r="L119" s="84">
        <v>0</v>
      </c>
      <c r="M119" s="67">
        <f t="shared" si="80"/>
        <v>0</v>
      </c>
      <c r="N119" s="68" t="s">
        <v>470</v>
      </c>
      <c r="O119" s="83">
        <v>0</v>
      </c>
      <c r="P119" s="83">
        <v>1</v>
      </c>
      <c r="Q119" s="83">
        <v>1</v>
      </c>
      <c r="R119" s="84">
        <v>0</v>
      </c>
      <c r="S119" s="63">
        <f t="shared" si="81"/>
        <v>0</v>
      </c>
      <c r="T119" s="84">
        <v>0</v>
      </c>
      <c r="U119" s="63">
        <f t="shared" si="81"/>
        <v>0</v>
      </c>
      <c r="V119" s="84">
        <v>0</v>
      </c>
      <c r="W119" s="67">
        <f t="shared" ref="W119" si="134">+V119*$I119</f>
        <v>0</v>
      </c>
      <c r="X119" s="68" t="s">
        <v>139</v>
      </c>
      <c r="Y119" s="68" t="s">
        <v>88</v>
      </c>
      <c r="Z119" s="68" t="s">
        <v>88</v>
      </c>
      <c r="AA119" s="68">
        <v>10010</v>
      </c>
      <c r="AB119" s="68" t="s">
        <v>89</v>
      </c>
    </row>
    <row r="120" spans="1:28" x14ac:dyDescent="0.2">
      <c r="A120" s="44">
        <f t="shared" si="88"/>
        <v>113</v>
      </c>
      <c r="B120" s="68" t="s">
        <v>62</v>
      </c>
      <c r="C120" s="68" t="s">
        <v>258</v>
      </c>
      <c r="D120" s="68" t="s">
        <v>26</v>
      </c>
      <c r="E120" s="64" t="s">
        <v>698</v>
      </c>
      <c r="F120" s="68"/>
      <c r="G120" s="68"/>
      <c r="H120" s="68"/>
      <c r="I120" s="68">
        <f t="shared" si="114"/>
        <v>1</v>
      </c>
      <c r="J120" s="69">
        <v>1</v>
      </c>
      <c r="K120" s="67">
        <f t="shared" si="115"/>
        <v>1</v>
      </c>
      <c r="L120" s="84">
        <v>0</v>
      </c>
      <c r="M120" s="67">
        <f t="shared" si="80"/>
        <v>0</v>
      </c>
      <c r="N120" s="68" t="s">
        <v>471</v>
      </c>
      <c r="O120" s="83">
        <v>0</v>
      </c>
      <c r="P120" s="83">
        <v>0</v>
      </c>
      <c r="Q120" s="83">
        <v>0</v>
      </c>
      <c r="R120" s="84">
        <v>0</v>
      </c>
      <c r="S120" s="63">
        <f t="shared" si="81"/>
        <v>0</v>
      </c>
      <c r="T120" s="84">
        <v>0</v>
      </c>
      <c r="U120" s="63">
        <f t="shared" si="81"/>
        <v>0</v>
      </c>
      <c r="V120" s="84">
        <v>0</v>
      </c>
      <c r="W120" s="67">
        <f t="shared" ref="W120" si="135">+V120*$I120</f>
        <v>0</v>
      </c>
      <c r="X120" s="68" t="s">
        <v>104</v>
      </c>
      <c r="Y120" s="68" t="s">
        <v>96</v>
      </c>
      <c r="Z120" s="68" t="s">
        <v>85</v>
      </c>
      <c r="AA120" s="68" t="s">
        <v>105</v>
      </c>
      <c r="AB120" s="68" t="s">
        <v>87</v>
      </c>
    </row>
    <row r="121" spans="1:28" s="74" customFormat="1" x14ac:dyDescent="0.2">
      <c r="A121" s="122">
        <f t="shared" si="88"/>
        <v>114</v>
      </c>
      <c r="B121" s="71" t="s">
        <v>62</v>
      </c>
      <c r="C121" s="71" t="s">
        <v>258</v>
      </c>
      <c r="D121" s="71" t="s">
        <v>26</v>
      </c>
      <c r="E121" s="123" t="s">
        <v>699</v>
      </c>
      <c r="F121" s="71" t="s">
        <v>72</v>
      </c>
      <c r="G121" s="71"/>
      <c r="H121" s="71"/>
      <c r="I121" s="71">
        <f t="shared" si="114"/>
        <v>2</v>
      </c>
      <c r="J121" s="73">
        <v>0.25</v>
      </c>
      <c r="K121" s="72">
        <f t="shared" si="115"/>
        <v>0.5</v>
      </c>
      <c r="L121" s="85">
        <v>0</v>
      </c>
      <c r="M121" s="72">
        <f t="shared" si="80"/>
        <v>0</v>
      </c>
      <c r="N121" s="71" t="s">
        <v>471</v>
      </c>
      <c r="O121" s="124">
        <v>0</v>
      </c>
      <c r="P121" s="124">
        <v>0</v>
      </c>
      <c r="Q121" s="124">
        <v>0</v>
      </c>
      <c r="R121" s="85">
        <v>0</v>
      </c>
      <c r="S121" s="125">
        <f t="shared" si="81"/>
        <v>0</v>
      </c>
      <c r="T121" s="85">
        <v>0</v>
      </c>
      <c r="U121" s="125">
        <f t="shared" si="81"/>
        <v>0</v>
      </c>
      <c r="V121" s="85">
        <v>0</v>
      </c>
      <c r="W121" s="72">
        <f t="shared" ref="W121" si="136">+V121*$I121</f>
        <v>0</v>
      </c>
      <c r="X121" s="71" t="s">
        <v>552</v>
      </c>
      <c r="Y121" s="71" t="s">
        <v>553</v>
      </c>
      <c r="Z121" s="71" t="s">
        <v>103</v>
      </c>
      <c r="AA121" s="71">
        <v>90210</v>
      </c>
      <c r="AB121" s="71" t="s">
        <v>89</v>
      </c>
    </row>
    <row r="122" spans="1:28" x14ac:dyDescent="0.2">
      <c r="A122" s="44">
        <f t="shared" si="88"/>
        <v>115</v>
      </c>
      <c r="B122" s="68" t="s">
        <v>62</v>
      </c>
      <c r="C122" s="68" t="s">
        <v>258</v>
      </c>
      <c r="D122" s="68" t="s">
        <v>26</v>
      </c>
      <c r="E122" s="64" t="s">
        <v>700</v>
      </c>
      <c r="F122" s="68" t="s">
        <v>14</v>
      </c>
      <c r="G122" s="68"/>
      <c r="H122" s="68"/>
      <c r="I122" s="68">
        <f t="shared" si="114"/>
        <v>2</v>
      </c>
      <c r="J122" s="69">
        <v>1</v>
      </c>
      <c r="K122" s="67">
        <f t="shared" si="115"/>
        <v>2</v>
      </c>
      <c r="L122" s="84">
        <v>0</v>
      </c>
      <c r="M122" s="67">
        <f t="shared" si="80"/>
        <v>0</v>
      </c>
      <c r="N122" s="68" t="s">
        <v>471</v>
      </c>
      <c r="O122" s="83">
        <v>0</v>
      </c>
      <c r="P122" s="83">
        <v>0</v>
      </c>
      <c r="Q122" s="83">
        <v>0</v>
      </c>
      <c r="R122" s="84">
        <v>0</v>
      </c>
      <c r="S122" s="63">
        <f t="shared" si="81"/>
        <v>0</v>
      </c>
      <c r="T122" s="84">
        <v>0</v>
      </c>
      <c r="U122" s="63">
        <f t="shared" si="81"/>
        <v>0</v>
      </c>
      <c r="V122" s="84">
        <v>0</v>
      </c>
      <c r="W122" s="67">
        <f t="shared" ref="W122" si="137">+V122*$I122</f>
        <v>0</v>
      </c>
      <c r="X122" s="68" t="s">
        <v>163</v>
      </c>
      <c r="Y122" s="68" t="s">
        <v>88</v>
      </c>
      <c r="Z122" s="68" t="s">
        <v>88</v>
      </c>
      <c r="AA122" s="68">
        <v>10012</v>
      </c>
      <c r="AB122" s="68" t="s">
        <v>89</v>
      </c>
    </row>
    <row r="123" spans="1:28" x14ac:dyDescent="0.2">
      <c r="A123" s="44">
        <f t="shared" si="88"/>
        <v>116</v>
      </c>
      <c r="B123" s="68" t="s">
        <v>62</v>
      </c>
      <c r="C123" s="68" t="s">
        <v>258</v>
      </c>
      <c r="D123" s="68" t="s">
        <v>26</v>
      </c>
      <c r="E123" s="64" t="s">
        <v>701</v>
      </c>
      <c r="F123" s="68" t="s">
        <v>164</v>
      </c>
      <c r="G123" s="68"/>
      <c r="H123" s="68"/>
      <c r="I123" s="68">
        <f t="shared" si="114"/>
        <v>2</v>
      </c>
      <c r="J123" s="69">
        <v>0.5</v>
      </c>
      <c r="K123" s="67">
        <f t="shared" si="115"/>
        <v>1</v>
      </c>
      <c r="L123" s="84">
        <v>0</v>
      </c>
      <c r="M123" s="67">
        <f t="shared" si="80"/>
        <v>0</v>
      </c>
      <c r="N123" s="68" t="s">
        <v>471</v>
      </c>
      <c r="O123" s="83">
        <v>0</v>
      </c>
      <c r="P123" s="83">
        <v>0</v>
      </c>
      <c r="Q123" s="83">
        <v>0</v>
      </c>
      <c r="R123" s="84">
        <v>0</v>
      </c>
      <c r="S123" s="63">
        <f t="shared" si="81"/>
        <v>0</v>
      </c>
      <c r="T123" s="84">
        <v>0</v>
      </c>
      <c r="U123" s="63">
        <f t="shared" si="81"/>
        <v>0</v>
      </c>
      <c r="V123" s="84">
        <v>0</v>
      </c>
      <c r="W123" s="67">
        <f t="shared" ref="W123" si="138">+V123*$I123</f>
        <v>0</v>
      </c>
      <c r="X123" s="68" t="s">
        <v>165</v>
      </c>
      <c r="Y123" s="68" t="s">
        <v>166</v>
      </c>
      <c r="Z123" s="68" t="s">
        <v>167</v>
      </c>
      <c r="AA123" s="75" t="s">
        <v>168</v>
      </c>
      <c r="AB123" s="68" t="s">
        <v>89</v>
      </c>
    </row>
    <row r="124" spans="1:28" x14ac:dyDescent="0.2">
      <c r="A124" s="44">
        <f t="shared" si="88"/>
        <v>117</v>
      </c>
      <c r="B124" s="68" t="s">
        <v>62</v>
      </c>
      <c r="C124" s="68" t="s">
        <v>258</v>
      </c>
      <c r="D124" s="68" t="s">
        <v>26</v>
      </c>
      <c r="E124" s="64" t="s">
        <v>702</v>
      </c>
      <c r="F124" s="68"/>
      <c r="G124" s="68"/>
      <c r="H124" s="68"/>
      <c r="I124" s="68">
        <f t="shared" si="114"/>
        <v>1</v>
      </c>
      <c r="J124" s="69">
        <v>1</v>
      </c>
      <c r="K124" s="67">
        <f t="shared" si="115"/>
        <v>1</v>
      </c>
      <c r="L124" s="84">
        <v>0</v>
      </c>
      <c r="M124" s="67">
        <f t="shared" si="80"/>
        <v>0</v>
      </c>
      <c r="N124" s="68" t="s">
        <v>470</v>
      </c>
      <c r="O124" s="83">
        <v>0</v>
      </c>
      <c r="P124" s="83">
        <v>1</v>
      </c>
      <c r="Q124" s="83">
        <v>1</v>
      </c>
      <c r="R124" s="84">
        <v>0</v>
      </c>
      <c r="S124" s="63">
        <f t="shared" si="81"/>
        <v>0</v>
      </c>
      <c r="T124" s="84">
        <v>0</v>
      </c>
      <c r="U124" s="63">
        <f t="shared" si="81"/>
        <v>0</v>
      </c>
      <c r="V124" s="84">
        <v>0</v>
      </c>
      <c r="W124" s="67">
        <f t="shared" ref="W124" si="139">+V124*$I124</f>
        <v>0</v>
      </c>
      <c r="X124" s="68" t="s">
        <v>505</v>
      </c>
      <c r="Y124" s="68" t="s">
        <v>156</v>
      </c>
      <c r="Z124" s="68" t="s">
        <v>103</v>
      </c>
      <c r="AA124" s="68">
        <v>90401</v>
      </c>
      <c r="AB124" s="68" t="s">
        <v>89</v>
      </c>
    </row>
    <row r="125" spans="1:28" s="121" customFormat="1" x14ac:dyDescent="0.2">
      <c r="A125" s="113">
        <f t="shared" si="88"/>
        <v>118</v>
      </c>
      <c r="B125" s="114" t="s">
        <v>62</v>
      </c>
      <c r="C125" s="114" t="s">
        <v>258</v>
      </c>
      <c r="D125" s="114" t="s">
        <v>26</v>
      </c>
      <c r="E125" s="115" t="s">
        <v>703</v>
      </c>
      <c r="F125" s="114" t="s">
        <v>73</v>
      </c>
      <c r="G125" s="114"/>
      <c r="H125" s="114"/>
      <c r="I125" s="114">
        <f t="shared" si="114"/>
        <v>2</v>
      </c>
      <c r="J125" s="116">
        <v>0.5</v>
      </c>
      <c r="K125" s="117">
        <f t="shared" si="115"/>
        <v>1</v>
      </c>
      <c r="L125" s="118">
        <v>0</v>
      </c>
      <c r="M125" s="117">
        <f t="shared" si="80"/>
        <v>0</v>
      </c>
      <c r="N125" s="114" t="s">
        <v>471</v>
      </c>
      <c r="O125" s="119">
        <v>0</v>
      </c>
      <c r="P125" s="119">
        <v>0</v>
      </c>
      <c r="Q125" s="119">
        <v>0</v>
      </c>
      <c r="R125" s="118">
        <v>0</v>
      </c>
      <c r="S125" s="120">
        <f t="shared" si="81"/>
        <v>0</v>
      </c>
      <c r="T125" s="118">
        <v>0</v>
      </c>
      <c r="U125" s="120">
        <f t="shared" si="81"/>
        <v>0</v>
      </c>
      <c r="V125" s="118">
        <v>0</v>
      </c>
      <c r="W125" s="117">
        <f t="shared" ref="W125" si="140">+V125*$I125</f>
        <v>0</v>
      </c>
      <c r="X125" s="114"/>
      <c r="Y125" s="114"/>
      <c r="Z125" s="114"/>
      <c r="AA125" s="114"/>
      <c r="AB125" s="114"/>
    </row>
    <row r="126" spans="1:28" s="121" customFormat="1" x14ac:dyDescent="0.2">
      <c r="A126" s="113">
        <f t="shared" si="88"/>
        <v>119</v>
      </c>
      <c r="B126" s="114" t="s">
        <v>62</v>
      </c>
      <c r="C126" s="114" t="s">
        <v>258</v>
      </c>
      <c r="D126" s="114" t="s">
        <v>26</v>
      </c>
      <c r="E126" s="115" t="s">
        <v>704</v>
      </c>
      <c r="F126" s="114"/>
      <c r="G126" s="114"/>
      <c r="H126" s="114"/>
      <c r="I126" s="114">
        <f t="shared" si="114"/>
        <v>1</v>
      </c>
      <c r="J126" s="116">
        <v>1</v>
      </c>
      <c r="K126" s="117">
        <f t="shared" si="115"/>
        <v>1</v>
      </c>
      <c r="L126" s="118">
        <v>0</v>
      </c>
      <c r="M126" s="117">
        <f t="shared" ref="M126" si="141">+I126*L126*J126</f>
        <v>0</v>
      </c>
      <c r="N126" s="114" t="s">
        <v>471</v>
      </c>
      <c r="O126" s="119">
        <v>0</v>
      </c>
      <c r="P126" s="119">
        <v>0</v>
      </c>
      <c r="Q126" s="119">
        <v>0</v>
      </c>
      <c r="R126" s="118">
        <v>0</v>
      </c>
      <c r="S126" s="120">
        <f t="shared" ref="S126" si="142">+R126*$I126</f>
        <v>0</v>
      </c>
      <c r="T126" s="118">
        <v>0</v>
      </c>
      <c r="U126" s="120">
        <f t="shared" ref="U126" si="143">+T126*$I126</f>
        <v>0</v>
      </c>
      <c r="V126" s="118">
        <v>0</v>
      </c>
      <c r="W126" s="117">
        <f t="shared" ref="W126" si="144">+V126*$I126</f>
        <v>0</v>
      </c>
      <c r="X126" s="114"/>
      <c r="Y126" s="114"/>
      <c r="Z126" s="114"/>
      <c r="AA126" s="114"/>
      <c r="AB126" s="114"/>
    </row>
    <row r="127" spans="1:28" x14ac:dyDescent="0.2">
      <c r="A127" s="44">
        <f t="shared" si="88"/>
        <v>120</v>
      </c>
      <c r="B127" s="68" t="s">
        <v>62</v>
      </c>
      <c r="C127" s="68" t="s">
        <v>258</v>
      </c>
      <c r="D127" s="68" t="s">
        <v>26</v>
      </c>
      <c r="E127" s="64" t="s">
        <v>705</v>
      </c>
      <c r="F127" s="68" t="s">
        <v>76</v>
      </c>
      <c r="G127" s="68"/>
      <c r="H127" s="68"/>
      <c r="I127" s="68">
        <f t="shared" si="114"/>
        <v>2</v>
      </c>
      <c r="J127" s="69">
        <v>1</v>
      </c>
      <c r="K127" s="67">
        <f t="shared" si="115"/>
        <v>2</v>
      </c>
      <c r="L127" s="84">
        <v>0</v>
      </c>
      <c r="M127" s="67">
        <f t="shared" si="80"/>
        <v>0</v>
      </c>
      <c r="N127" s="68" t="s">
        <v>470</v>
      </c>
      <c r="O127" s="83">
        <v>0</v>
      </c>
      <c r="P127" s="83">
        <v>1</v>
      </c>
      <c r="Q127" s="83">
        <v>1</v>
      </c>
      <c r="R127" s="84">
        <v>0</v>
      </c>
      <c r="S127" s="63">
        <f t="shared" si="81"/>
        <v>0</v>
      </c>
      <c r="T127" s="84">
        <v>0</v>
      </c>
      <c r="U127" s="63">
        <f t="shared" si="81"/>
        <v>0</v>
      </c>
      <c r="V127" s="84">
        <v>0</v>
      </c>
      <c r="W127" s="67">
        <f t="shared" ref="W127" si="145">+V127*$I127</f>
        <v>0</v>
      </c>
      <c r="X127" s="68" t="s">
        <v>158</v>
      </c>
      <c r="Y127" s="68" t="s">
        <v>96</v>
      </c>
      <c r="Z127" s="68" t="s">
        <v>85</v>
      </c>
      <c r="AA127" s="68" t="s">
        <v>159</v>
      </c>
      <c r="AB127" s="68" t="s">
        <v>87</v>
      </c>
    </row>
    <row r="128" spans="1:28" s="74" customFormat="1" x14ac:dyDescent="0.2">
      <c r="A128" s="122">
        <f t="shared" si="88"/>
        <v>121</v>
      </c>
      <c r="B128" s="71" t="s">
        <v>62</v>
      </c>
      <c r="C128" s="71" t="s">
        <v>258</v>
      </c>
      <c r="D128" s="71" t="s">
        <v>26</v>
      </c>
      <c r="E128" s="123" t="s">
        <v>706</v>
      </c>
      <c r="F128" s="71"/>
      <c r="G128" s="71"/>
      <c r="H128" s="71"/>
      <c r="I128" s="71">
        <f t="shared" si="114"/>
        <v>1</v>
      </c>
      <c r="J128" s="73">
        <v>0.5</v>
      </c>
      <c r="K128" s="72">
        <f t="shared" si="115"/>
        <v>0.5</v>
      </c>
      <c r="L128" s="85">
        <v>0</v>
      </c>
      <c r="M128" s="72">
        <f t="shared" si="80"/>
        <v>0</v>
      </c>
      <c r="N128" s="71" t="s">
        <v>470</v>
      </c>
      <c r="O128" s="124">
        <v>0</v>
      </c>
      <c r="P128" s="124">
        <v>1</v>
      </c>
      <c r="Q128" s="124">
        <v>1</v>
      </c>
      <c r="R128" s="85">
        <v>0</v>
      </c>
      <c r="S128" s="125">
        <f t="shared" si="81"/>
        <v>0</v>
      </c>
      <c r="T128" s="85">
        <v>0</v>
      </c>
      <c r="U128" s="125">
        <f t="shared" si="81"/>
        <v>0</v>
      </c>
      <c r="V128" s="85">
        <v>0</v>
      </c>
      <c r="W128" s="72">
        <f t="shared" ref="W128" si="146">+V128*$I128</f>
        <v>0</v>
      </c>
      <c r="X128" s="71" t="s">
        <v>562</v>
      </c>
      <c r="Y128" s="71" t="s">
        <v>96</v>
      </c>
      <c r="Z128" s="71" t="s">
        <v>85</v>
      </c>
      <c r="AA128" s="71" t="s">
        <v>563</v>
      </c>
      <c r="AB128" s="71" t="s">
        <v>87</v>
      </c>
    </row>
    <row r="129" spans="1:28" x14ac:dyDescent="0.2">
      <c r="A129" s="44">
        <f t="shared" si="88"/>
        <v>122</v>
      </c>
      <c r="B129" s="68" t="s">
        <v>62</v>
      </c>
      <c r="C129" s="68" t="s">
        <v>258</v>
      </c>
      <c r="D129" s="68" t="s">
        <v>26</v>
      </c>
      <c r="E129" s="64" t="s">
        <v>707</v>
      </c>
      <c r="F129" s="68"/>
      <c r="G129" s="68"/>
      <c r="H129" s="68"/>
      <c r="I129" s="68">
        <f t="shared" si="114"/>
        <v>1</v>
      </c>
      <c r="J129" s="69">
        <v>1</v>
      </c>
      <c r="K129" s="67">
        <f t="shared" si="115"/>
        <v>1</v>
      </c>
      <c r="L129" s="84">
        <v>0</v>
      </c>
      <c r="M129" s="67">
        <f t="shared" si="80"/>
        <v>0</v>
      </c>
      <c r="N129" s="68" t="s">
        <v>471</v>
      </c>
      <c r="O129" s="83">
        <v>0</v>
      </c>
      <c r="P129" s="83">
        <v>0</v>
      </c>
      <c r="Q129" s="83">
        <v>0</v>
      </c>
      <c r="R129" s="84">
        <v>0</v>
      </c>
      <c r="S129" s="63">
        <f t="shared" si="81"/>
        <v>0</v>
      </c>
      <c r="T129" s="84">
        <v>0</v>
      </c>
      <c r="U129" s="63">
        <f t="shared" si="81"/>
        <v>0</v>
      </c>
      <c r="V129" s="84">
        <v>0</v>
      </c>
      <c r="W129" s="67">
        <f t="shared" ref="W129" si="147">+V129*$I129</f>
        <v>0</v>
      </c>
      <c r="X129" s="68" t="s">
        <v>134</v>
      </c>
      <c r="Y129" s="68" t="s">
        <v>88</v>
      </c>
      <c r="Z129" s="68" t="s">
        <v>88</v>
      </c>
      <c r="AA129" s="68">
        <v>10010</v>
      </c>
      <c r="AB129" s="68" t="s">
        <v>89</v>
      </c>
    </row>
    <row r="130" spans="1:28" x14ac:dyDescent="0.2">
      <c r="A130" s="44">
        <f t="shared" si="88"/>
        <v>123</v>
      </c>
      <c r="B130" s="68" t="s">
        <v>66</v>
      </c>
      <c r="C130" s="68" t="s">
        <v>258</v>
      </c>
      <c r="D130" s="68" t="s">
        <v>26</v>
      </c>
      <c r="E130" s="64" t="s">
        <v>708</v>
      </c>
      <c r="F130" s="68"/>
      <c r="G130" s="68"/>
      <c r="H130" s="68"/>
      <c r="I130" s="68">
        <f t="shared" si="114"/>
        <v>1</v>
      </c>
      <c r="J130" s="69">
        <v>1</v>
      </c>
      <c r="K130" s="67">
        <f t="shared" si="115"/>
        <v>1</v>
      </c>
      <c r="L130" s="84">
        <v>0</v>
      </c>
      <c r="M130" s="67">
        <f t="shared" si="80"/>
        <v>0</v>
      </c>
      <c r="N130" s="68" t="s">
        <v>471</v>
      </c>
      <c r="O130" s="83">
        <v>0</v>
      </c>
      <c r="P130" s="83">
        <v>0</v>
      </c>
      <c r="Q130" s="83">
        <v>0</v>
      </c>
      <c r="R130" s="84">
        <v>0</v>
      </c>
      <c r="S130" s="63">
        <f t="shared" si="81"/>
        <v>0</v>
      </c>
      <c r="T130" s="84">
        <v>0</v>
      </c>
      <c r="U130" s="63">
        <f t="shared" si="81"/>
        <v>0</v>
      </c>
      <c r="V130" s="84">
        <v>0</v>
      </c>
      <c r="W130" s="67">
        <f t="shared" ref="W130" si="148">+V130*$I130</f>
        <v>0</v>
      </c>
      <c r="X130" s="68" t="s">
        <v>155</v>
      </c>
      <c r="Y130" s="68" t="s">
        <v>156</v>
      </c>
      <c r="Z130" s="68" t="s">
        <v>103</v>
      </c>
      <c r="AA130" s="68">
        <v>90405</v>
      </c>
      <c r="AB130" s="68" t="s">
        <v>89</v>
      </c>
    </row>
    <row r="131" spans="1:28" x14ac:dyDescent="0.2">
      <c r="A131" s="44">
        <f t="shared" si="88"/>
        <v>124</v>
      </c>
      <c r="B131" s="68" t="s">
        <v>66</v>
      </c>
      <c r="C131" s="68" t="s">
        <v>258</v>
      </c>
      <c r="D131" s="68" t="s">
        <v>26</v>
      </c>
      <c r="E131" s="64" t="s">
        <v>709</v>
      </c>
      <c r="F131" s="68" t="s">
        <v>74</v>
      </c>
      <c r="G131" s="68"/>
      <c r="H131" s="68"/>
      <c r="I131" s="68">
        <f t="shared" si="114"/>
        <v>2</v>
      </c>
      <c r="J131" s="69">
        <v>0.5</v>
      </c>
      <c r="K131" s="67">
        <f t="shared" si="115"/>
        <v>1</v>
      </c>
      <c r="L131" s="84">
        <v>0</v>
      </c>
      <c r="M131" s="67">
        <f t="shared" si="80"/>
        <v>0</v>
      </c>
      <c r="N131" s="68" t="s">
        <v>471</v>
      </c>
      <c r="O131" s="83">
        <v>0</v>
      </c>
      <c r="P131" s="83">
        <v>0</v>
      </c>
      <c r="Q131" s="83">
        <v>0</v>
      </c>
      <c r="R131" s="84">
        <v>0</v>
      </c>
      <c r="S131" s="63">
        <f t="shared" si="81"/>
        <v>0</v>
      </c>
      <c r="T131" s="84">
        <v>0</v>
      </c>
      <c r="U131" s="63">
        <f t="shared" si="81"/>
        <v>0</v>
      </c>
      <c r="V131" s="84">
        <v>0</v>
      </c>
      <c r="W131" s="67">
        <f t="shared" ref="W131" si="149">+V131*$I131</f>
        <v>0</v>
      </c>
      <c r="X131" s="68" t="s">
        <v>157</v>
      </c>
      <c r="Y131" s="68" t="s">
        <v>102</v>
      </c>
      <c r="Z131" s="68" t="s">
        <v>103</v>
      </c>
      <c r="AA131" s="68">
        <v>90049</v>
      </c>
      <c r="AB131" s="68" t="s">
        <v>89</v>
      </c>
    </row>
    <row r="132" spans="1:28" s="74" customFormat="1" x14ac:dyDescent="0.2">
      <c r="A132" s="122">
        <f t="shared" si="88"/>
        <v>125</v>
      </c>
      <c r="B132" s="71" t="s">
        <v>75</v>
      </c>
      <c r="C132" s="71" t="s">
        <v>258</v>
      </c>
      <c r="D132" s="71" t="s">
        <v>26</v>
      </c>
      <c r="E132" s="123" t="s">
        <v>710</v>
      </c>
      <c r="F132" s="71" t="s">
        <v>482</v>
      </c>
      <c r="G132" s="71"/>
      <c r="H132" s="71"/>
      <c r="I132" s="71">
        <f t="shared" si="114"/>
        <v>2</v>
      </c>
      <c r="J132" s="73">
        <v>0.5</v>
      </c>
      <c r="K132" s="72">
        <f t="shared" si="115"/>
        <v>1</v>
      </c>
      <c r="L132" s="85">
        <v>0</v>
      </c>
      <c r="M132" s="72">
        <f t="shared" ref="M132" si="150">+I132*L132*J132</f>
        <v>0</v>
      </c>
      <c r="N132" s="71" t="s">
        <v>471</v>
      </c>
      <c r="O132" s="124">
        <v>0</v>
      </c>
      <c r="P132" s="124">
        <v>0</v>
      </c>
      <c r="Q132" s="124">
        <v>0</v>
      </c>
      <c r="R132" s="85">
        <v>0</v>
      </c>
      <c r="S132" s="125">
        <f t="shared" ref="S132" si="151">+R132*$I132</f>
        <v>0</v>
      </c>
      <c r="T132" s="85">
        <v>0</v>
      </c>
      <c r="U132" s="125">
        <f t="shared" ref="U132" si="152">+T132*$I132</f>
        <v>0</v>
      </c>
      <c r="V132" s="85">
        <v>0</v>
      </c>
      <c r="W132" s="72">
        <f t="shared" ref="W132" si="153">+V132*$I132</f>
        <v>0</v>
      </c>
      <c r="X132" s="71" t="s">
        <v>564</v>
      </c>
      <c r="Y132" s="71" t="s">
        <v>565</v>
      </c>
      <c r="Z132" s="71" t="s">
        <v>566</v>
      </c>
      <c r="AA132" s="71">
        <v>68132</v>
      </c>
      <c r="AB132" s="71" t="s">
        <v>89</v>
      </c>
    </row>
    <row r="133" spans="1:28" s="74" customFormat="1" x14ac:dyDescent="0.2">
      <c r="A133" s="122">
        <f t="shared" si="88"/>
        <v>126</v>
      </c>
      <c r="B133" s="71" t="s">
        <v>75</v>
      </c>
      <c r="C133" s="71" t="s">
        <v>478</v>
      </c>
      <c r="D133" s="71" t="s">
        <v>26</v>
      </c>
      <c r="E133" s="123" t="s">
        <v>711</v>
      </c>
      <c r="F133" s="71" t="s">
        <v>149</v>
      </c>
      <c r="G133" s="71"/>
      <c r="H133" s="71"/>
      <c r="I133" s="71">
        <f t="shared" si="114"/>
        <v>2</v>
      </c>
      <c r="J133" s="73">
        <v>1</v>
      </c>
      <c r="K133" s="72">
        <f t="shared" si="115"/>
        <v>2</v>
      </c>
      <c r="L133" s="85">
        <v>0</v>
      </c>
      <c r="M133" s="72">
        <f t="shared" si="80"/>
        <v>0</v>
      </c>
      <c r="N133" s="71" t="s">
        <v>470</v>
      </c>
      <c r="O133" s="124">
        <v>0</v>
      </c>
      <c r="P133" s="124">
        <v>1</v>
      </c>
      <c r="Q133" s="124">
        <v>1</v>
      </c>
      <c r="R133" s="85">
        <v>0</v>
      </c>
      <c r="S133" s="125">
        <f t="shared" si="81"/>
        <v>0</v>
      </c>
      <c r="T133" s="85">
        <v>0</v>
      </c>
      <c r="U133" s="125">
        <f t="shared" si="81"/>
        <v>0</v>
      </c>
      <c r="V133" s="85">
        <v>0</v>
      </c>
      <c r="W133" s="126">
        <f t="shared" ref="W133" si="154">+V133*$I133</f>
        <v>0</v>
      </c>
      <c r="X133" s="71" t="s">
        <v>567</v>
      </c>
      <c r="Y133" s="71" t="s">
        <v>96</v>
      </c>
      <c r="Z133" s="71" t="s">
        <v>85</v>
      </c>
      <c r="AA133" s="71" t="s">
        <v>568</v>
      </c>
      <c r="AB133" s="71" t="s">
        <v>87</v>
      </c>
    </row>
    <row r="134" spans="1:28" ht="13.5" thickBot="1" x14ac:dyDescent="0.25">
      <c r="H134" s="80"/>
      <c r="S134" s="80"/>
      <c r="V134" s="80"/>
    </row>
    <row r="135" spans="1:28" ht="13.5" thickBot="1" x14ac:dyDescent="0.25">
      <c r="A135" s="45"/>
      <c r="B135" s="76" t="s">
        <v>50</v>
      </c>
      <c r="C135" s="78"/>
      <c r="D135" s="77"/>
      <c r="E135" s="77"/>
      <c r="F135" s="77"/>
      <c r="G135" s="77"/>
      <c r="H135" s="77"/>
      <c r="I135" s="78">
        <f>+SUM(I8:I133)</f>
        <v>227</v>
      </c>
      <c r="J135" s="79">
        <f>+K135/I135</f>
        <v>0.74339207048458145</v>
      </c>
      <c r="K135" s="78">
        <f>+SUM(K8:K133)</f>
        <v>168.75</v>
      </c>
      <c r="L135" s="78">
        <f>+SUMPRODUCT(I8:I133,L8:L133)</f>
        <v>21</v>
      </c>
      <c r="M135" s="78">
        <f>+SUM(M8:M133)</f>
        <v>20</v>
      </c>
      <c r="N135" s="78"/>
      <c r="O135" s="78"/>
      <c r="P135" s="78"/>
      <c r="Q135" s="78"/>
      <c r="R135" s="78"/>
      <c r="S135" s="78">
        <f>+SUM(S8:S133)</f>
        <v>42</v>
      </c>
      <c r="T135" s="78"/>
      <c r="U135" s="78">
        <f>+SUM(U8:U133)</f>
        <v>42</v>
      </c>
      <c r="V135" s="78"/>
      <c r="W135" s="78">
        <f>+SUM(W8:W133)</f>
        <v>42</v>
      </c>
      <c r="X135" s="77"/>
      <c r="Y135" s="77"/>
      <c r="Z135" s="77"/>
      <c r="AA135" s="77"/>
      <c r="AB135" s="88"/>
    </row>
    <row r="136" spans="1:28" x14ac:dyDescent="0.2">
      <c r="H136" s="80"/>
      <c r="M136" s="80"/>
      <c r="N136" s="80"/>
      <c r="O136" s="80"/>
      <c r="P136" s="80"/>
      <c r="Q136" s="80"/>
      <c r="S136" s="80"/>
      <c r="V136" s="80"/>
    </row>
    <row r="137" spans="1:28" x14ac:dyDescent="0.2">
      <c r="H137" s="80"/>
      <c r="S137" s="80"/>
      <c r="V137" s="80"/>
    </row>
    <row r="138" spans="1:28" x14ac:dyDescent="0.2">
      <c r="H138" s="80"/>
      <c r="S138" s="80"/>
      <c r="V138" s="80"/>
    </row>
    <row r="139" spans="1:28" x14ac:dyDescent="0.2">
      <c r="H139" s="80"/>
      <c r="S139" s="80"/>
      <c r="V139" s="80"/>
    </row>
    <row r="140" spans="1:28" x14ac:dyDescent="0.2">
      <c r="H140" s="80"/>
      <c r="S140" s="80"/>
      <c r="V140" s="80"/>
    </row>
    <row r="141" spans="1:28" x14ac:dyDescent="0.2">
      <c r="H141" s="80"/>
      <c r="S141" s="80"/>
      <c r="V141" s="80"/>
    </row>
    <row r="142" spans="1:28" x14ac:dyDescent="0.2">
      <c r="H142" s="80"/>
      <c r="S142" s="80"/>
      <c r="V142" s="80"/>
    </row>
    <row r="143" spans="1:28" x14ac:dyDescent="0.2">
      <c r="H143" s="80"/>
      <c r="S143" s="80"/>
      <c r="V143" s="80"/>
    </row>
    <row r="144" spans="1:28" x14ac:dyDescent="0.2">
      <c r="H144" s="80"/>
      <c r="S144" s="80"/>
      <c r="V144" s="80"/>
    </row>
    <row r="145" spans="8:22" x14ac:dyDescent="0.2">
      <c r="H145" s="80"/>
      <c r="S145" s="80"/>
      <c r="V145" s="80"/>
    </row>
    <row r="146" spans="8:22" x14ac:dyDescent="0.2">
      <c r="H146" s="80"/>
      <c r="S146" s="80"/>
      <c r="V146" s="80"/>
    </row>
    <row r="147" spans="8:22" x14ac:dyDescent="0.2">
      <c r="H147" s="80"/>
      <c r="S147" s="80"/>
      <c r="V147" s="80"/>
    </row>
    <row r="148" spans="8:22" x14ac:dyDescent="0.2">
      <c r="H148" s="80"/>
      <c r="S148" s="80"/>
      <c r="V148" s="80"/>
    </row>
    <row r="149" spans="8:22" x14ac:dyDescent="0.2">
      <c r="H149" s="80"/>
      <c r="S149" s="80"/>
      <c r="V149" s="80"/>
    </row>
    <row r="150" spans="8:22" x14ac:dyDescent="0.2">
      <c r="H150" s="80"/>
      <c r="S150" s="80"/>
      <c r="V150" s="80"/>
    </row>
    <row r="151" spans="8:22" x14ac:dyDescent="0.2">
      <c r="H151" s="80"/>
      <c r="S151" s="80"/>
      <c r="V151" s="80"/>
    </row>
    <row r="152" spans="8:22" x14ac:dyDescent="0.2">
      <c r="H152" s="80"/>
      <c r="S152" s="80"/>
      <c r="V152" s="80"/>
    </row>
    <row r="153" spans="8:22" x14ac:dyDescent="0.2">
      <c r="H153" s="80"/>
      <c r="S153" s="80"/>
      <c r="V153" s="80"/>
    </row>
    <row r="154" spans="8:22" x14ac:dyDescent="0.2">
      <c r="H154" s="80"/>
      <c r="S154" s="80"/>
      <c r="V154" s="80"/>
    </row>
    <row r="155" spans="8:22" x14ac:dyDescent="0.2">
      <c r="H155" s="80"/>
      <c r="S155" s="80"/>
      <c r="V155" s="80"/>
    </row>
    <row r="156" spans="8:22" x14ac:dyDescent="0.2">
      <c r="H156" s="80"/>
      <c r="S156" s="80"/>
      <c r="V156" s="80"/>
    </row>
    <row r="157" spans="8:22" x14ac:dyDescent="0.2">
      <c r="H157" s="80"/>
      <c r="S157" s="80"/>
      <c r="V157" s="80"/>
    </row>
    <row r="158" spans="8:22" x14ac:dyDescent="0.2">
      <c r="H158" s="80"/>
      <c r="S158" s="80"/>
      <c r="V158" s="80"/>
    </row>
    <row r="159" spans="8:22" x14ac:dyDescent="0.2">
      <c r="H159" s="80"/>
      <c r="S159" s="80"/>
      <c r="V159" s="80"/>
    </row>
    <row r="160" spans="8:22" x14ac:dyDescent="0.2">
      <c r="H160" s="80"/>
      <c r="S160" s="80"/>
      <c r="V160" s="80"/>
    </row>
    <row r="161" spans="8:22" x14ac:dyDescent="0.2">
      <c r="H161" s="80"/>
      <c r="S161" s="80"/>
      <c r="V161" s="80"/>
    </row>
    <row r="162" spans="8:22" x14ac:dyDescent="0.2">
      <c r="H162" s="80"/>
      <c r="S162" s="80"/>
      <c r="V162" s="80"/>
    </row>
    <row r="163" spans="8:22" x14ac:dyDescent="0.2">
      <c r="H163" s="80"/>
      <c r="S163" s="80"/>
      <c r="V163" s="80"/>
    </row>
    <row r="164" spans="8:22" x14ac:dyDescent="0.2">
      <c r="H164" s="80"/>
      <c r="S164" s="80"/>
      <c r="V164" s="80"/>
    </row>
    <row r="165" spans="8:22" x14ac:dyDescent="0.2">
      <c r="H165" s="80"/>
      <c r="S165" s="80"/>
      <c r="V165" s="80"/>
    </row>
    <row r="166" spans="8:22" x14ac:dyDescent="0.2">
      <c r="H166" s="80"/>
      <c r="S166" s="80"/>
      <c r="V166" s="80"/>
    </row>
    <row r="167" spans="8:22" x14ac:dyDescent="0.2">
      <c r="H167" s="80"/>
      <c r="S167" s="80"/>
      <c r="V167" s="80"/>
    </row>
    <row r="168" spans="8:22" x14ac:dyDescent="0.2">
      <c r="H168" s="80"/>
      <c r="S168" s="80"/>
      <c r="V168" s="80"/>
    </row>
    <row r="169" spans="8:22" x14ac:dyDescent="0.2">
      <c r="H169" s="80"/>
      <c r="S169" s="80"/>
      <c r="V169" s="80"/>
    </row>
    <row r="170" spans="8:22" x14ac:dyDescent="0.2">
      <c r="H170" s="80"/>
      <c r="S170" s="80"/>
      <c r="V170" s="80"/>
    </row>
    <row r="171" spans="8:22" x14ac:dyDescent="0.2">
      <c r="H171" s="80"/>
      <c r="S171" s="80"/>
      <c r="V171" s="80"/>
    </row>
    <row r="172" spans="8:22" x14ac:dyDescent="0.2">
      <c r="H172" s="80"/>
      <c r="S172" s="80"/>
      <c r="V172" s="80"/>
    </row>
    <row r="173" spans="8:22" x14ac:dyDescent="0.2">
      <c r="H173" s="80"/>
      <c r="S173" s="80"/>
      <c r="V173" s="80"/>
    </row>
    <row r="174" spans="8:22" x14ac:dyDescent="0.2">
      <c r="H174" s="80"/>
      <c r="S174" s="80"/>
      <c r="V174" s="80"/>
    </row>
    <row r="175" spans="8:22" x14ac:dyDescent="0.2">
      <c r="H175" s="80"/>
      <c r="S175" s="80"/>
      <c r="V175" s="80"/>
    </row>
    <row r="176" spans="8:22" x14ac:dyDescent="0.2">
      <c r="H176" s="80"/>
      <c r="S176" s="80"/>
      <c r="V176" s="80"/>
    </row>
    <row r="177" spans="8:22" x14ac:dyDescent="0.2">
      <c r="H177" s="80"/>
      <c r="S177" s="80"/>
      <c r="V177" s="80"/>
    </row>
    <row r="178" spans="8:22" x14ac:dyDescent="0.2">
      <c r="H178" s="80"/>
      <c r="S178" s="80"/>
      <c r="V178" s="80"/>
    </row>
    <row r="179" spans="8:22" x14ac:dyDescent="0.2">
      <c r="H179" s="80"/>
      <c r="S179" s="80"/>
      <c r="V179" s="80"/>
    </row>
    <row r="180" spans="8:22" x14ac:dyDescent="0.2">
      <c r="H180" s="80"/>
      <c r="S180" s="80"/>
      <c r="V180" s="80"/>
    </row>
    <row r="181" spans="8:22" x14ac:dyDescent="0.2">
      <c r="H181" s="80"/>
      <c r="S181" s="80"/>
      <c r="V181" s="80"/>
    </row>
    <row r="182" spans="8:22" x14ac:dyDescent="0.2">
      <c r="H182" s="80"/>
      <c r="S182" s="80"/>
      <c r="V182" s="80"/>
    </row>
    <row r="183" spans="8:22" x14ac:dyDescent="0.2">
      <c r="H183" s="80"/>
      <c r="S183" s="80"/>
      <c r="V183" s="80"/>
    </row>
    <row r="184" spans="8:22" x14ac:dyDescent="0.2">
      <c r="H184" s="80"/>
      <c r="S184" s="80"/>
      <c r="V184" s="80"/>
    </row>
    <row r="185" spans="8:22" x14ac:dyDescent="0.2">
      <c r="H185" s="80"/>
      <c r="S185" s="80"/>
      <c r="V185" s="80"/>
    </row>
    <row r="186" spans="8:22" x14ac:dyDescent="0.2">
      <c r="H186" s="80"/>
      <c r="S186" s="80"/>
      <c r="V186" s="80"/>
    </row>
    <row r="187" spans="8:22" x14ac:dyDescent="0.2">
      <c r="H187" s="80"/>
      <c r="S187" s="80"/>
      <c r="V187" s="80"/>
    </row>
    <row r="188" spans="8:22" x14ac:dyDescent="0.2">
      <c r="H188" s="80"/>
      <c r="S188" s="80"/>
      <c r="V188" s="80"/>
    </row>
    <row r="189" spans="8:22" x14ac:dyDescent="0.2">
      <c r="H189" s="80"/>
      <c r="S189" s="80"/>
      <c r="V189" s="80"/>
    </row>
    <row r="190" spans="8:22" x14ac:dyDescent="0.2">
      <c r="H190" s="80"/>
      <c r="S190" s="80"/>
      <c r="V190" s="80"/>
    </row>
    <row r="191" spans="8:22" x14ac:dyDescent="0.2">
      <c r="H191" s="80"/>
      <c r="S191" s="80"/>
      <c r="V191" s="80"/>
    </row>
    <row r="192" spans="8:22" x14ac:dyDescent="0.2">
      <c r="H192" s="80"/>
      <c r="S192" s="80"/>
      <c r="V192" s="80"/>
    </row>
    <row r="193" spans="8:22" x14ac:dyDescent="0.2">
      <c r="H193" s="80"/>
      <c r="S193" s="80"/>
      <c r="V193" s="80"/>
    </row>
    <row r="194" spans="8:22" x14ac:dyDescent="0.2">
      <c r="H194" s="80"/>
      <c r="S194" s="80"/>
      <c r="V194" s="80"/>
    </row>
    <row r="195" spans="8:22" x14ac:dyDescent="0.2">
      <c r="H195" s="80"/>
      <c r="S195" s="80"/>
      <c r="V195" s="80"/>
    </row>
    <row r="196" spans="8:22" x14ac:dyDescent="0.2">
      <c r="H196" s="80"/>
      <c r="S196" s="80"/>
      <c r="V196" s="80"/>
    </row>
    <row r="197" spans="8:22" x14ac:dyDescent="0.2">
      <c r="H197" s="80"/>
      <c r="S197" s="80"/>
      <c r="V197" s="80"/>
    </row>
    <row r="198" spans="8:22" x14ac:dyDescent="0.2">
      <c r="H198" s="80"/>
      <c r="S198" s="80"/>
      <c r="V198" s="80"/>
    </row>
    <row r="199" spans="8:22" x14ac:dyDescent="0.2">
      <c r="H199" s="80"/>
      <c r="S199" s="80"/>
      <c r="V199" s="80"/>
    </row>
    <row r="200" spans="8:22" x14ac:dyDescent="0.2">
      <c r="H200" s="80"/>
      <c r="S200" s="80"/>
      <c r="V200" s="80"/>
    </row>
    <row r="201" spans="8:22" x14ac:dyDescent="0.2">
      <c r="H201" s="80"/>
      <c r="S201" s="80"/>
      <c r="V201" s="80"/>
    </row>
    <row r="202" spans="8:22" x14ac:dyDescent="0.2">
      <c r="H202" s="80"/>
      <c r="S202" s="80"/>
      <c r="V202" s="80"/>
    </row>
    <row r="203" spans="8:22" x14ac:dyDescent="0.2">
      <c r="H203" s="80"/>
      <c r="S203" s="80"/>
      <c r="V203" s="80"/>
    </row>
    <row r="204" spans="8:22" x14ac:dyDescent="0.2">
      <c r="H204" s="80"/>
      <c r="S204" s="80"/>
      <c r="V204" s="80"/>
    </row>
    <row r="205" spans="8:22" x14ac:dyDescent="0.2">
      <c r="H205" s="80"/>
      <c r="S205" s="80"/>
      <c r="V205" s="80"/>
    </row>
    <row r="206" spans="8:22" x14ac:dyDescent="0.2">
      <c r="H206" s="80"/>
      <c r="S206" s="80"/>
      <c r="V206" s="80"/>
    </row>
    <row r="207" spans="8:22" x14ac:dyDescent="0.2">
      <c r="H207" s="80"/>
      <c r="S207" s="80"/>
      <c r="V207" s="80"/>
    </row>
    <row r="208" spans="8:22" x14ac:dyDescent="0.2">
      <c r="H208" s="80"/>
      <c r="S208" s="80"/>
      <c r="V208" s="80"/>
    </row>
    <row r="209" spans="8:22" x14ac:dyDescent="0.2">
      <c r="H209" s="80"/>
      <c r="S209" s="80"/>
      <c r="V209" s="80"/>
    </row>
    <row r="210" spans="8:22" x14ac:dyDescent="0.2">
      <c r="H210" s="80"/>
      <c r="V210" s="80"/>
    </row>
    <row r="211" spans="8:22" x14ac:dyDescent="0.2">
      <c r="H211" s="80"/>
      <c r="V211" s="80"/>
    </row>
    <row r="212" spans="8:22" x14ac:dyDescent="0.2">
      <c r="H212" s="80"/>
      <c r="V212" s="80"/>
    </row>
    <row r="213" spans="8:22" x14ac:dyDescent="0.2">
      <c r="H213" s="80"/>
      <c r="V213" s="80"/>
    </row>
    <row r="214" spans="8:22" x14ac:dyDescent="0.2">
      <c r="H214" s="80"/>
      <c r="V214" s="80"/>
    </row>
    <row r="215" spans="8:22" x14ac:dyDescent="0.2">
      <c r="H215" s="80"/>
      <c r="V215" s="80"/>
    </row>
    <row r="216" spans="8:22" x14ac:dyDescent="0.2">
      <c r="H216" s="80"/>
      <c r="V216" s="80"/>
    </row>
    <row r="217" spans="8:22" x14ac:dyDescent="0.2">
      <c r="H217" s="80"/>
      <c r="V217" s="80"/>
    </row>
    <row r="218" spans="8:22" x14ac:dyDescent="0.2">
      <c r="H218" s="80"/>
      <c r="V218" s="80"/>
    </row>
    <row r="219" spans="8:22" x14ac:dyDescent="0.2">
      <c r="H219" s="80"/>
      <c r="V219" s="80"/>
    </row>
    <row r="220" spans="8:22" x14ac:dyDescent="0.2">
      <c r="H220" s="80"/>
      <c r="V220" s="80"/>
    </row>
    <row r="221" spans="8:22" x14ac:dyDescent="0.2">
      <c r="H221" s="80"/>
      <c r="V221" s="80"/>
    </row>
    <row r="222" spans="8:22" x14ac:dyDescent="0.2">
      <c r="H222" s="80"/>
      <c r="V222" s="80"/>
    </row>
    <row r="223" spans="8:22" x14ac:dyDescent="0.2">
      <c r="H223" s="80"/>
      <c r="V223" s="80"/>
    </row>
    <row r="224" spans="8:22" x14ac:dyDescent="0.2">
      <c r="H224" s="80"/>
      <c r="V224" s="80"/>
    </row>
    <row r="225" spans="8:22" x14ac:dyDescent="0.2">
      <c r="H225" s="80"/>
      <c r="V225" s="80"/>
    </row>
    <row r="226" spans="8:22" x14ac:dyDescent="0.2">
      <c r="H226" s="80"/>
      <c r="V226" s="80"/>
    </row>
    <row r="227" spans="8:22" x14ac:dyDescent="0.2">
      <c r="H227" s="80"/>
      <c r="V227" s="80"/>
    </row>
    <row r="228" spans="8:22" x14ac:dyDescent="0.2">
      <c r="H228" s="80"/>
      <c r="V228" s="80"/>
    </row>
    <row r="229" spans="8:22" x14ac:dyDescent="0.2">
      <c r="H229" s="80"/>
      <c r="V229" s="80"/>
    </row>
    <row r="230" spans="8:22" x14ac:dyDescent="0.2">
      <c r="H230" s="80"/>
      <c r="V230" s="80"/>
    </row>
    <row r="231" spans="8:22" x14ac:dyDescent="0.2">
      <c r="H231" s="80"/>
      <c r="V231" s="80"/>
    </row>
    <row r="232" spans="8:22" x14ac:dyDescent="0.2">
      <c r="H232" s="80"/>
      <c r="V232" s="80"/>
    </row>
    <row r="233" spans="8:22" x14ac:dyDescent="0.2">
      <c r="H233" s="80"/>
      <c r="V233" s="80"/>
    </row>
    <row r="234" spans="8:22" x14ac:dyDescent="0.2">
      <c r="H234" s="80"/>
      <c r="V234" s="80"/>
    </row>
    <row r="235" spans="8:22" x14ac:dyDescent="0.2">
      <c r="H235" s="80"/>
      <c r="V235" s="80"/>
    </row>
    <row r="236" spans="8:22" x14ac:dyDescent="0.2">
      <c r="H236" s="80"/>
      <c r="V236" s="80"/>
    </row>
    <row r="237" spans="8:22" x14ac:dyDescent="0.2">
      <c r="H237" s="80"/>
      <c r="V237" s="80"/>
    </row>
    <row r="238" spans="8:22" x14ac:dyDescent="0.2">
      <c r="H238" s="80"/>
      <c r="V238" s="80"/>
    </row>
    <row r="239" spans="8:22" x14ac:dyDescent="0.2">
      <c r="H239" s="80"/>
      <c r="V239" s="80"/>
    </row>
    <row r="240" spans="8:22" x14ac:dyDescent="0.2">
      <c r="H240" s="80"/>
      <c r="V240" s="80"/>
    </row>
    <row r="241" spans="8:22" x14ac:dyDescent="0.2">
      <c r="H241" s="80"/>
      <c r="V241" s="80"/>
    </row>
    <row r="242" spans="8:22" x14ac:dyDescent="0.2">
      <c r="H242" s="80"/>
      <c r="V242" s="80"/>
    </row>
    <row r="243" spans="8:22" x14ac:dyDescent="0.2">
      <c r="H243" s="80"/>
      <c r="V243" s="80"/>
    </row>
    <row r="244" spans="8:22" x14ac:dyDescent="0.2">
      <c r="H244" s="80"/>
      <c r="V244" s="80"/>
    </row>
    <row r="245" spans="8:22" x14ac:dyDescent="0.2">
      <c r="H245" s="80"/>
      <c r="V245" s="80"/>
    </row>
    <row r="246" spans="8:22" x14ac:dyDescent="0.2">
      <c r="H246" s="80"/>
      <c r="V246" s="80"/>
    </row>
    <row r="247" spans="8:22" x14ac:dyDescent="0.2">
      <c r="H247" s="80"/>
      <c r="V247" s="80"/>
    </row>
    <row r="248" spans="8:22" x14ac:dyDescent="0.2">
      <c r="H248" s="80"/>
      <c r="V248" s="80"/>
    </row>
    <row r="249" spans="8:22" x14ac:dyDescent="0.2">
      <c r="H249" s="80"/>
      <c r="V249" s="80"/>
    </row>
    <row r="250" spans="8:22" x14ac:dyDescent="0.2">
      <c r="H250" s="80"/>
      <c r="V250" s="80"/>
    </row>
    <row r="251" spans="8:22" x14ac:dyDescent="0.2">
      <c r="H251" s="80"/>
      <c r="V251" s="80"/>
    </row>
    <row r="252" spans="8:22" x14ac:dyDescent="0.2">
      <c r="H252" s="80"/>
    </row>
    <row r="253" spans="8:22" x14ac:dyDescent="0.2">
      <c r="H253" s="80"/>
    </row>
    <row r="254" spans="8:22" x14ac:dyDescent="0.2">
      <c r="H254" s="80"/>
    </row>
    <row r="255" spans="8:22" x14ac:dyDescent="0.2">
      <c r="H255" s="80"/>
    </row>
    <row r="256" spans="8:22" x14ac:dyDescent="0.2">
      <c r="H256" s="80"/>
    </row>
    <row r="257" spans="8:8" x14ac:dyDescent="0.2">
      <c r="H257" s="80"/>
    </row>
    <row r="258" spans="8:8" x14ac:dyDescent="0.2">
      <c r="H258" s="80"/>
    </row>
    <row r="259" spans="8:8" x14ac:dyDescent="0.2">
      <c r="H259" s="80"/>
    </row>
    <row r="260" spans="8:8" x14ac:dyDescent="0.2">
      <c r="H260" s="80"/>
    </row>
    <row r="261" spans="8:8" x14ac:dyDescent="0.2">
      <c r="H261" s="80"/>
    </row>
    <row r="262" spans="8:8" x14ac:dyDescent="0.2">
      <c r="H262" s="80"/>
    </row>
    <row r="263" spans="8:8" x14ac:dyDescent="0.2">
      <c r="H263" s="80"/>
    </row>
    <row r="264" spans="8:8" x14ac:dyDescent="0.2">
      <c r="H264" s="80"/>
    </row>
    <row r="265" spans="8:8" x14ac:dyDescent="0.2">
      <c r="H265" s="80"/>
    </row>
    <row r="266" spans="8:8" x14ac:dyDescent="0.2">
      <c r="H266" s="80"/>
    </row>
    <row r="267" spans="8:8" x14ac:dyDescent="0.2">
      <c r="H267" s="80"/>
    </row>
    <row r="268" spans="8:8" x14ac:dyDescent="0.2">
      <c r="H268" s="80"/>
    </row>
    <row r="269" spans="8:8" x14ac:dyDescent="0.2">
      <c r="H269" s="80"/>
    </row>
    <row r="270" spans="8:8" x14ac:dyDescent="0.2">
      <c r="H270" s="80"/>
    </row>
    <row r="271" spans="8:8" x14ac:dyDescent="0.2">
      <c r="H271" s="80"/>
    </row>
    <row r="272" spans="8:8" x14ac:dyDescent="0.2">
      <c r="H272" s="80"/>
    </row>
    <row r="273" spans="8:8" x14ac:dyDescent="0.2">
      <c r="H273" s="80"/>
    </row>
    <row r="274" spans="8:8" x14ac:dyDescent="0.2">
      <c r="H274" s="80"/>
    </row>
    <row r="275" spans="8:8" x14ac:dyDescent="0.2">
      <c r="H275" s="80"/>
    </row>
    <row r="276" spans="8:8" x14ac:dyDescent="0.2">
      <c r="H276" s="80"/>
    </row>
    <row r="277" spans="8:8" x14ac:dyDescent="0.2">
      <c r="H277" s="80"/>
    </row>
    <row r="278" spans="8:8" x14ac:dyDescent="0.2">
      <c r="H278" s="80"/>
    </row>
    <row r="279" spans="8:8" x14ac:dyDescent="0.2">
      <c r="H279" s="80"/>
    </row>
    <row r="280" spans="8:8" x14ac:dyDescent="0.2">
      <c r="H280" s="80"/>
    </row>
    <row r="281" spans="8:8" x14ac:dyDescent="0.2">
      <c r="H281" s="80"/>
    </row>
    <row r="282" spans="8:8" x14ac:dyDescent="0.2">
      <c r="H282" s="80"/>
    </row>
    <row r="283" spans="8:8" x14ac:dyDescent="0.2">
      <c r="H283" s="80"/>
    </row>
    <row r="284" spans="8:8" x14ac:dyDescent="0.2">
      <c r="H284" s="80"/>
    </row>
    <row r="285" spans="8:8" x14ac:dyDescent="0.2">
      <c r="H285" s="80"/>
    </row>
    <row r="286" spans="8:8" x14ac:dyDescent="0.2">
      <c r="H286" s="80"/>
    </row>
    <row r="287" spans="8:8" x14ac:dyDescent="0.2">
      <c r="H287" s="80"/>
    </row>
    <row r="288" spans="8:8" x14ac:dyDescent="0.2">
      <c r="H288" s="80"/>
    </row>
    <row r="289" spans="8:8" x14ac:dyDescent="0.2">
      <c r="H289" s="80"/>
    </row>
    <row r="290" spans="8:8" x14ac:dyDescent="0.2">
      <c r="H290" s="80"/>
    </row>
    <row r="291" spans="8:8" x14ac:dyDescent="0.2">
      <c r="H291" s="80"/>
    </row>
    <row r="292" spans="8:8" x14ac:dyDescent="0.2">
      <c r="H292" s="80"/>
    </row>
    <row r="293" spans="8:8" x14ac:dyDescent="0.2">
      <c r="H293" s="80"/>
    </row>
    <row r="294" spans="8:8" x14ac:dyDescent="0.2">
      <c r="H294" s="80"/>
    </row>
    <row r="295" spans="8:8" x14ac:dyDescent="0.2">
      <c r="H295" s="80"/>
    </row>
    <row r="296" spans="8:8" x14ac:dyDescent="0.2">
      <c r="H296" s="80"/>
    </row>
    <row r="297" spans="8:8" x14ac:dyDescent="0.2">
      <c r="H297" s="80"/>
    </row>
    <row r="298" spans="8:8" x14ac:dyDescent="0.2">
      <c r="H298" s="80"/>
    </row>
    <row r="299" spans="8:8" x14ac:dyDescent="0.2">
      <c r="H299" s="80"/>
    </row>
    <row r="300" spans="8:8" x14ac:dyDescent="0.2">
      <c r="H300" s="80"/>
    </row>
    <row r="301" spans="8:8" x14ac:dyDescent="0.2">
      <c r="H301" s="80"/>
    </row>
    <row r="302" spans="8:8" x14ac:dyDescent="0.2">
      <c r="H302" s="80"/>
    </row>
    <row r="303" spans="8:8" x14ac:dyDescent="0.2">
      <c r="H303" s="80"/>
    </row>
    <row r="304" spans="8:8" x14ac:dyDescent="0.2">
      <c r="H304" s="80"/>
    </row>
    <row r="305" spans="8:8" x14ac:dyDescent="0.2">
      <c r="H305" s="80"/>
    </row>
    <row r="306" spans="8:8" x14ac:dyDescent="0.2">
      <c r="H306" s="80"/>
    </row>
    <row r="307" spans="8:8" x14ac:dyDescent="0.2">
      <c r="H307" s="80"/>
    </row>
    <row r="308" spans="8:8" x14ac:dyDescent="0.2">
      <c r="H308" s="80"/>
    </row>
    <row r="309" spans="8:8" x14ac:dyDescent="0.2">
      <c r="H309" s="80"/>
    </row>
    <row r="310" spans="8:8" x14ac:dyDescent="0.2">
      <c r="H310" s="80"/>
    </row>
    <row r="311" spans="8:8" x14ac:dyDescent="0.2">
      <c r="H311" s="80"/>
    </row>
    <row r="312" spans="8:8" x14ac:dyDescent="0.2">
      <c r="H312" s="80"/>
    </row>
    <row r="313" spans="8:8" x14ac:dyDescent="0.2">
      <c r="H313" s="80"/>
    </row>
    <row r="314" spans="8:8" x14ac:dyDescent="0.2">
      <c r="H314" s="80"/>
    </row>
    <row r="315" spans="8:8" x14ac:dyDescent="0.2">
      <c r="H315" s="80"/>
    </row>
    <row r="316" spans="8:8" x14ac:dyDescent="0.2">
      <c r="H316" s="80"/>
    </row>
    <row r="317" spans="8:8" x14ac:dyDescent="0.2">
      <c r="H317" s="80"/>
    </row>
    <row r="318" spans="8:8" x14ac:dyDescent="0.2">
      <c r="H318" s="80"/>
    </row>
    <row r="319" spans="8:8" x14ac:dyDescent="0.2">
      <c r="H319" s="80"/>
    </row>
    <row r="320" spans="8:8" x14ac:dyDescent="0.2">
      <c r="H320" s="80"/>
    </row>
    <row r="321" spans="8:8" x14ac:dyDescent="0.2">
      <c r="H321" s="80"/>
    </row>
    <row r="322" spans="8:8" x14ac:dyDescent="0.2">
      <c r="H322" s="80"/>
    </row>
    <row r="323" spans="8:8" x14ac:dyDescent="0.2">
      <c r="H323" s="80"/>
    </row>
    <row r="324" spans="8:8" x14ac:dyDescent="0.2">
      <c r="H324" s="80"/>
    </row>
    <row r="325" spans="8:8" x14ac:dyDescent="0.2">
      <c r="H325" s="80"/>
    </row>
    <row r="326" spans="8:8" x14ac:dyDescent="0.2">
      <c r="H326" s="80"/>
    </row>
    <row r="327" spans="8:8" x14ac:dyDescent="0.2">
      <c r="H327" s="80"/>
    </row>
    <row r="328" spans="8:8" x14ac:dyDescent="0.2">
      <c r="H328" s="80"/>
    </row>
    <row r="329" spans="8:8" x14ac:dyDescent="0.2">
      <c r="H329" s="80"/>
    </row>
    <row r="330" spans="8:8" x14ac:dyDescent="0.2">
      <c r="H330" s="80"/>
    </row>
    <row r="331" spans="8:8" x14ac:dyDescent="0.2">
      <c r="H331" s="80"/>
    </row>
    <row r="332" spans="8:8" x14ac:dyDescent="0.2">
      <c r="H332" s="80"/>
    </row>
    <row r="333" spans="8:8" x14ac:dyDescent="0.2">
      <c r="H333" s="80"/>
    </row>
    <row r="334" spans="8:8" x14ac:dyDescent="0.2">
      <c r="H334" s="80"/>
    </row>
    <row r="335" spans="8:8" x14ac:dyDescent="0.2">
      <c r="H335" s="80"/>
    </row>
    <row r="336" spans="8:8" x14ac:dyDescent="0.2">
      <c r="H336" s="80"/>
    </row>
    <row r="337" spans="8:8" x14ac:dyDescent="0.2">
      <c r="H337" s="80"/>
    </row>
    <row r="338" spans="8:8" x14ac:dyDescent="0.2">
      <c r="H338" s="80"/>
    </row>
    <row r="339" spans="8:8" x14ac:dyDescent="0.2">
      <c r="H339" s="80"/>
    </row>
    <row r="340" spans="8:8" x14ac:dyDescent="0.2">
      <c r="H340" s="80"/>
    </row>
    <row r="341" spans="8:8" x14ac:dyDescent="0.2">
      <c r="H341" s="80"/>
    </row>
    <row r="342" spans="8:8" x14ac:dyDescent="0.2">
      <c r="H342" s="80"/>
    </row>
    <row r="343" spans="8:8" x14ac:dyDescent="0.2">
      <c r="H343" s="80"/>
    </row>
    <row r="344" spans="8:8" x14ac:dyDescent="0.2">
      <c r="H344" s="80"/>
    </row>
    <row r="345" spans="8:8" x14ac:dyDescent="0.2">
      <c r="H345" s="80"/>
    </row>
    <row r="346" spans="8:8" x14ac:dyDescent="0.2">
      <c r="H346" s="80"/>
    </row>
    <row r="347" spans="8:8" x14ac:dyDescent="0.2">
      <c r="H347" s="80"/>
    </row>
    <row r="348" spans="8:8" x14ac:dyDescent="0.2">
      <c r="H348" s="80"/>
    </row>
    <row r="349" spans="8:8" x14ac:dyDescent="0.2">
      <c r="H349" s="80"/>
    </row>
    <row r="350" spans="8:8" x14ac:dyDescent="0.2">
      <c r="H350" s="80"/>
    </row>
    <row r="351" spans="8:8" x14ac:dyDescent="0.2">
      <c r="H351" s="80"/>
    </row>
    <row r="352" spans="8:8" x14ac:dyDescent="0.2">
      <c r="H352" s="80"/>
    </row>
    <row r="353" spans="8:8" x14ac:dyDescent="0.2">
      <c r="H353" s="80"/>
    </row>
    <row r="354" spans="8:8" x14ac:dyDescent="0.2">
      <c r="H354" s="80"/>
    </row>
    <row r="355" spans="8:8" x14ac:dyDescent="0.2">
      <c r="H355" s="80"/>
    </row>
    <row r="356" spans="8:8" x14ac:dyDescent="0.2">
      <c r="H356" s="80"/>
    </row>
    <row r="357" spans="8:8" x14ac:dyDescent="0.2">
      <c r="H357" s="80"/>
    </row>
    <row r="358" spans="8:8" x14ac:dyDescent="0.2">
      <c r="H358" s="80"/>
    </row>
    <row r="359" spans="8:8" x14ac:dyDescent="0.2">
      <c r="H359" s="80"/>
    </row>
    <row r="360" spans="8:8" x14ac:dyDescent="0.2">
      <c r="H360" s="80"/>
    </row>
    <row r="361" spans="8:8" x14ac:dyDescent="0.2">
      <c r="H361" s="80"/>
    </row>
    <row r="362" spans="8:8" x14ac:dyDescent="0.2">
      <c r="H362" s="80"/>
    </row>
    <row r="363" spans="8:8" x14ac:dyDescent="0.2">
      <c r="H363" s="80"/>
    </row>
    <row r="364" spans="8:8" x14ac:dyDescent="0.2">
      <c r="H364" s="80"/>
    </row>
    <row r="365" spans="8:8" x14ac:dyDescent="0.2">
      <c r="H365" s="80"/>
    </row>
    <row r="366" spans="8:8" x14ac:dyDescent="0.2">
      <c r="H366" s="80"/>
    </row>
    <row r="367" spans="8:8" x14ac:dyDescent="0.2">
      <c r="H367" s="80"/>
    </row>
    <row r="368" spans="8:8" x14ac:dyDescent="0.2">
      <c r="H368" s="80"/>
    </row>
    <row r="369" spans="8:8" x14ac:dyDescent="0.2">
      <c r="H369" s="80"/>
    </row>
    <row r="370" spans="8:8" x14ac:dyDescent="0.2">
      <c r="H370" s="80"/>
    </row>
    <row r="371" spans="8:8" x14ac:dyDescent="0.2">
      <c r="H371" s="80"/>
    </row>
    <row r="372" spans="8:8" x14ac:dyDescent="0.2">
      <c r="H372" s="80"/>
    </row>
    <row r="373" spans="8:8" x14ac:dyDescent="0.2">
      <c r="H373" s="80"/>
    </row>
    <row r="374" spans="8:8" x14ac:dyDescent="0.2">
      <c r="H374" s="80"/>
    </row>
    <row r="375" spans="8:8" x14ac:dyDescent="0.2">
      <c r="H375" s="80"/>
    </row>
    <row r="376" spans="8:8" x14ac:dyDescent="0.2">
      <c r="H376" s="80"/>
    </row>
    <row r="377" spans="8:8" x14ac:dyDescent="0.2">
      <c r="H377" s="80"/>
    </row>
    <row r="378" spans="8:8" x14ac:dyDescent="0.2">
      <c r="H378" s="80"/>
    </row>
    <row r="379" spans="8:8" x14ac:dyDescent="0.2">
      <c r="H379" s="80"/>
    </row>
    <row r="380" spans="8:8" x14ac:dyDescent="0.2">
      <c r="H380" s="80"/>
    </row>
    <row r="381" spans="8:8" x14ac:dyDescent="0.2">
      <c r="H381" s="80"/>
    </row>
    <row r="382" spans="8:8" x14ac:dyDescent="0.2">
      <c r="H382" s="80"/>
    </row>
    <row r="383" spans="8:8" x14ac:dyDescent="0.2">
      <c r="H383" s="80"/>
    </row>
    <row r="384" spans="8:8" x14ac:dyDescent="0.2">
      <c r="H384" s="80"/>
    </row>
    <row r="385" spans="8:8" x14ac:dyDescent="0.2">
      <c r="H385" s="80"/>
    </row>
    <row r="386" spans="8:8" x14ac:dyDescent="0.2">
      <c r="H386" s="80"/>
    </row>
    <row r="387" spans="8:8" x14ac:dyDescent="0.2">
      <c r="H387" s="80"/>
    </row>
    <row r="388" spans="8:8" x14ac:dyDescent="0.2">
      <c r="H388" s="80"/>
    </row>
    <row r="389" spans="8:8" x14ac:dyDescent="0.2">
      <c r="H389" s="80"/>
    </row>
    <row r="390" spans="8:8" x14ac:dyDescent="0.2">
      <c r="H390" s="80"/>
    </row>
    <row r="391" spans="8:8" x14ac:dyDescent="0.2">
      <c r="H391" s="80"/>
    </row>
    <row r="392" spans="8:8" x14ac:dyDescent="0.2">
      <c r="H392" s="80"/>
    </row>
    <row r="393" spans="8:8" x14ac:dyDescent="0.2">
      <c r="H393" s="80"/>
    </row>
    <row r="394" spans="8:8" x14ac:dyDescent="0.2">
      <c r="H394" s="80"/>
    </row>
    <row r="395" spans="8:8" x14ac:dyDescent="0.2">
      <c r="H395" s="80"/>
    </row>
    <row r="396" spans="8:8" x14ac:dyDescent="0.2">
      <c r="H396" s="80"/>
    </row>
    <row r="397" spans="8:8" x14ac:dyDescent="0.2">
      <c r="H397" s="80"/>
    </row>
    <row r="398" spans="8:8" x14ac:dyDescent="0.2">
      <c r="H398" s="80"/>
    </row>
    <row r="399" spans="8:8" x14ac:dyDescent="0.2">
      <c r="H399" s="80"/>
    </row>
    <row r="400" spans="8:8" x14ac:dyDescent="0.2">
      <c r="H400" s="80"/>
    </row>
    <row r="401" spans="8:8" x14ac:dyDescent="0.2">
      <c r="H401" s="80"/>
    </row>
    <row r="402" spans="8:8" x14ac:dyDescent="0.2">
      <c r="H402" s="80"/>
    </row>
    <row r="403" spans="8:8" x14ac:dyDescent="0.2">
      <c r="H403" s="80"/>
    </row>
    <row r="404" spans="8:8" x14ac:dyDescent="0.2">
      <c r="H404" s="80"/>
    </row>
    <row r="405" spans="8:8" x14ac:dyDescent="0.2">
      <c r="H405" s="80"/>
    </row>
    <row r="406" spans="8:8" x14ac:dyDescent="0.2">
      <c r="H406" s="80"/>
    </row>
    <row r="407" spans="8:8" x14ac:dyDescent="0.2">
      <c r="H407" s="80"/>
    </row>
    <row r="408" spans="8:8" x14ac:dyDescent="0.2">
      <c r="H408" s="80"/>
    </row>
    <row r="409" spans="8:8" x14ac:dyDescent="0.2">
      <c r="H409" s="80"/>
    </row>
    <row r="410" spans="8:8" x14ac:dyDescent="0.2">
      <c r="H410" s="80"/>
    </row>
    <row r="411" spans="8:8" x14ac:dyDescent="0.2">
      <c r="H411" s="80"/>
    </row>
    <row r="412" spans="8:8" x14ac:dyDescent="0.2">
      <c r="H412" s="80"/>
    </row>
    <row r="413" spans="8:8" x14ac:dyDescent="0.2">
      <c r="H413" s="80"/>
    </row>
    <row r="414" spans="8:8" x14ac:dyDescent="0.2">
      <c r="H414" s="80"/>
    </row>
    <row r="415" spans="8:8" x14ac:dyDescent="0.2">
      <c r="H415" s="80"/>
    </row>
    <row r="416" spans="8:8" x14ac:dyDescent="0.2">
      <c r="H416" s="80"/>
    </row>
    <row r="417" spans="8:8" x14ac:dyDescent="0.2">
      <c r="H417" s="80"/>
    </row>
    <row r="418" spans="8:8" x14ac:dyDescent="0.2">
      <c r="H418" s="80"/>
    </row>
    <row r="419" spans="8:8" x14ac:dyDescent="0.2">
      <c r="H419" s="80"/>
    </row>
    <row r="420" spans="8:8" x14ac:dyDescent="0.2">
      <c r="H420" s="80"/>
    </row>
    <row r="421" spans="8:8" x14ac:dyDescent="0.2">
      <c r="H421" s="80"/>
    </row>
    <row r="422" spans="8:8" x14ac:dyDescent="0.2">
      <c r="H422" s="80"/>
    </row>
    <row r="423" spans="8:8" x14ac:dyDescent="0.2">
      <c r="H423" s="80"/>
    </row>
    <row r="424" spans="8:8" x14ac:dyDescent="0.2">
      <c r="H424" s="80"/>
    </row>
    <row r="425" spans="8:8" x14ac:dyDescent="0.2">
      <c r="H425" s="80"/>
    </row>
    <row r="426" spans="8:8" x14ac:dyDescent="0.2">
      <c r="H426" s="80"/>
    </row>
    <row r="427" spans="8:8" x14ac:dyDescent="0.2">
      <c r="H427" s="80"/>
    </row>
    <row r="428" spans="8:8" x14ac:dyDescent="0.2">
      <c r="H428" s="80"/>
    </row>
    <row r="429" spans="8:8" x14ac:dyDescent="0.2">
      <c r="H429" s="80"/>
    </row>
    <row r="430" spans="8:8" x14ac:dyDescent="0.2">
      <c r="H430" s="80"/>
    </row>
    <row r="431" spans="8:8" x14ac:dyDescent="0.2">
      <c r="H431" s="80"/>
    </row>
    <row r="432" spans="8:8" x14ac:dyDescent="0.2">
      <c r="H432" s="80"/>
    </row>
    <row r="433" spans="8:8" x14ac:dyDescent="0.2">
      <c r="H433" s="80"/>
    </row>
    <row r="434" spans="8:8" x14ac:dyDescent="0.2">
      <c r="H434" s="80"/>
    </row>
    <row r="435" spans="8:8" x14ac:dyDescent="0.2">
      <c r="H435" s="80"/>
    </row>
    <row r="436" spans="8:8" x14ac:dyDescent="0.2">
      <c r="H436" s="80"/>
    </row>
    <row r="437" spans="8:8" x14ac:dyDescent="0.2">
      <c r="H437" s="80"/>
    </row>
    <row r="438" spans="8:8" x14ac:dyDescent="0.2">
      <c r="H438" s="80"/>
    </row>
    <row r="439" spans="8:8" x14ac:dyDescent="0.2">
      <c r="H439" s="80"/>
    </row>
    <row r="440" spans="8:8" x14ac:dyDescent="0.2">
      <c r="H440" s="80"/>
    </row>
    <row r="441" spans="8:8" x14ac:dyDescent="0.2">
      <c r="H441" s="80"/>
    </row>
    <row r="442" spans="8:8" x14ac:dyDescent="0.2">
      <c r="H442" s="80"/>
    </row>
    <row r="443" spans="8:8" x14ac:dyDescent="0.2">
      <c r="H443" s="80"/>
    </row>
    <row r="444" spans="8:8" x14ac:dyDescent="0.2">
      <c r="H444" s="80"/>
    </row>
    <row r="445" spans="8:8" x14ac:dyDescent="0.2">
      <c r="H445" s="80"/>
    </row>
    <row r="446" spans="8:8" x14ac:dyDescent="0.2">
      <c r="H446" s="80"/>
    </row>
    <row r="447" spans="8:8" x14ac:dyDescent="0.2">
      <c r="H447" s="80"/>
    </row>
    <row r="448" spans="8:8" x14ac:dyDescent="0.2">
      <c r="H448" s="80"/>
    </row>
    <row r="449" spans="8:8" x14ac:dyDescent="0.2">
      <c r="H449" s="80"/>
    </row>
    <row r="450" spans="8:8" x14ac:dyDescent="0.2">
      <c r="H450" s="80"/>
    </row>
    <row r="451" spans="8:8" x14ac:dyDescent="0.2">
      <c r="H451" s="80"/>
    </row>
    <row r="452" spans="8:8" x14ac:dyDescent="0.2">
      <c r="H452" s="80"/>
    </row>
    <row r="453" spans="8:8" x14ac:dyDescent="0.2">
      <c r="H453" s="80"/>
    </row>
    <row r="454" spans="8:8" x14ac:dyDescent="0.2">
      <c r="H454" s="80"/>
    </row>
    <row r="455" spans="8:8" x14ac:dyDescent="0.2">
      <c r="H455" s="80"/>
    </row>
    <row r="456" spans="8:8" x14ac:dyDescent="0.2">
      <c r="H456" s="80"/>
    </row>
    <row r="457" spans="8:8" x14ac:dyDescent="0.2">
      <c r="H457" s="80"/>
    </row>
    <row r="458" spans="8:8" x14ac:dyDescent="0.2">
      <c r="H458" s="80"/>
    </row>
    <row r="459" spans="8:8" x14ac:dyDescent="0.2">
      <c r="H459" s="80"/>
    </row>
    <row r="460" spans="8:8" x14ac:dyDescent="0.2">
      <c r="H460" s="80"/>
    </row>
    <row r="461" spans="8:8" x14ac:dyDescent="0.2">
      <c r="H461" s="80"/>
    </row>
    <row r="462" spans="8:8" x14ac:dyDescent="0.2">
      <c r="H462" s="80"/>
    </row>
    <row r="463" spans="8:8" x14ac:dyDescent="0.2">
      <c r="H463" s="80"/>
    </row>
    <row r="464" spans="8:8" x14ac:dyDescent="0.2">
      <c r="H464" s="80"/>
    </row>
    <row r="465" spans="8:8" x14ac:dyDescent="0.2">
      <c r="H465" s="80"/>
    </row>
    <row r="466" spans="8:8" x14ac:dyDescent="0.2">
      <c r="H466" s="80"/>
    </row>
    <row r="467" spans="8:8" x14ac:dyDescent="0.2">
      <c r="H467" s="80"/>
    </row>
    <row r="468" spans="8:8" x14ac:dyDescent="0.2">
      <c r="H468" s="80"/>
    </row>
    <row r="469" spans="8:8" x14ac:dyDescent="0.2">
      <c r="H469" s="80"/>
    </row>
    <row r="470" spans="8:8" x14ac:dyDescent="0.2">
      <c r="H470" s="80"/>
    </row>
    <row r="471" spans="8:8" x14ac:dyDescent="0.2">
      <c r="H471" s="80"/>
    </row>
    <row r="472" spans="8:8" x14ac:dyDescent="0.2">
      <c r="H472" s="80"/>
    </row>
    <row r="473" spans="8:8" x14ac:dyDescent="0.2">
      <c r="H473" s="80"/>
    </row>
    <row r="474" spans="8:8" x14ac:dyDescent="0.2">
      <c r="H474" s="80"/>
    </row>
    <row r="475" spans="8:8" x14ac:dyDescent="0.2">
      <c r="H475" s="80"/>
    </row>
    <row r="476" spans="8:8" x14ac:dyDescent="0.2">
      <c r="H476" s="80"/>
    </row>
    <row r="477" spans="8:8" x14ac:dyDescent="0.2">
      <c r="H477" s="80"/>
    </row>
    <row r="478" spans="8:8" x14ac:dyDescent="0.2">
      <c r="H478" s="80"/>
    </row>
    <row r="479" spans="8:8" x14ac:dyDescent="0.2">
      <c r="H479" s="80"/>
    </row>
    <row r="480" spans="8:8" x14ac:dyDescent="0.2">
      <c r="H480" s="80"/>
    </row>
    <row r="481" spans="8:8" x14ac:dyDescent="0.2">
      <c r="H481" s="80"/>
    </row>
    <row r="482" spans="8:8" x14ac:dyDescent="0.2">
      <c r="H482" s="80"/>
    </row>
    <row r="483" spans="8:8" x14ac:dyDescent="0.2">
      <c r="H483" s="80"/>
    </row>
    <row r="484" spans="8:8" x14ac:dyDescent="0.2">
      <c r="H484" s="80"/>
    </row>
    <row r="485" spans="8:8" x14ac:dyDescent="0.2">
      <c r="H485" s="80"/>
    </row>
    <row r="486" spans="8:8" x14ac:dyDescent="0.2">
      <c r="H486" s="80"/>
    </row>
    <row r="487" spans="8:8" x14ac:dyDescent="0.2">
      <c r="H487" s="80"/>
    </row>
    <row r="488" spans="8:8" x14ac:dyDescent="0.2">
      <c r="H488" s="80"/>
    </row>
    <row r="489" spans="8:8" x14ac:dyDescent="0.2">
      <c r="H489" s="80"/>
    </row>
    <row r="490" spans="8:8" x14ac:dyDescent="0.2">
      <c r="H490" s="80"/>
    </row>
    <row r="491" spans="8:8" x14ac:dyDescent="0.2">
      <c r="H491" s="80"/>
    </row>
    <row r="492" spans="8:8" x14ac:dyDescent="0.2">
      <c r="H492" s="80"/>
    </row>
    <row r="493" spans="8:8" x14ac:dyDescent="0.2">
      <c r="H493" s="80"/>
    </row>
    <row r="494" spans="8:8" x14ac:dyDescent="0.2">
      <c r="H494" s="80"/>
    </row>
    <row r="495" spans="8:8" x14ac:dyDescent="0.2">
      <c r="H495" s="80"/>
    </row>
    <row r="496" spans="8:8" x14ac:dyDescent="0.2">
      <c r="H496" s="80"/>
    </row>
    <row r="497" spans="8:8" x14ac:dyDescent="0.2">
      <c r="H497" s="80"/>
    </row>
    <row r="498" spans="8:8" x14ac:dyDescent="0.2">
      <c r="H498" s="80"/>
    </row>
    <row r="499" spans="8:8" x14ac:dyDescent="0.2">
      <c r="H499" s="80"/>
    </row>
    <row r="500" spans="8:8" x14ac:dyDescent="0.2">
      <c r="H500" s="80"/>
    </row>
    <row r="501" spans="8:8" x14ac:dyDescent="0.2">
      <c r="H501" s="80"/>
    </row>
    <row r="502" spans="8:8" x14ac:dyDescent="0.2">
      <c r="H502" s="80"/>
    </row>
    <row r="503" spans="8:8" x14ac:dyDescent="0.2">
      <c r="H503" s="80"/>
    </row>
    <row r="504" spans="8:8" x14ac:dyDescent="0.2">
      <c r="H504" s="80"/>
    </row>
    <row r="505" spans="8:8" x14ac:dyDescent="0.2">
      <c r="H505" s="80"/>
    </row>
    <row r="506" spans="8:8" x14ac:dyDescent="0.2">
      <c r="H506" s="80"/>
    </row>
    <row r="507" spans="8:8" x14ac:dyDescent="0.2">
      <c r="H507" s="80"/>
    </row>
    <row r="508" spans="8:8" x14ac:dyDescent="0.2">
      <c r="H508" s="80"/>
    </row>
    <row r="509" spans="8:8" x14ac:dyDescent="0.2">
      <c r="H509" s="80"/>
    </row>
    <row r="510" spans="8:8" x14ac:dyDescent="0.2">
      <c r="H510" s="80"/>
    </row>
    <row r="511" spans="8:8" x14ac:dyDescent="0.2">
      <c r="H511" s="80"/>
    </row>
    <row r="512" spans="8:8" x14ac:dyDescent="0.2">
      <c r="H512" s="80"/>
    </row>
    <row r="513" spans="8:8" x14ac:dyDescent="0.2">
      <c r="H513" s="80"/>
    </row>
    <row r="514" spans="8:8" x14ac:dyDescent="0.2">
      <c r="H514" s="80"/>
    </row>
    <row r="515" spans="8:8" x14ac:dyDescent="0.2">
      <c r="H515" s="80"/>
    </row>
    <row r="516" spans="8:8" x14ac:dyDescent="0.2">
      <c r="H516" s="80"/>
    </row>
    <row r="517" spans="8:8" x14ac:dyDescent="0.2">
      <c r="H517" s="80"/>
    </row>
    <row r="518" spans="8:8" x14ac:dyDescent="0.2">
      <c r="H518" s="80"/>
    </row>
    <row r="519" spans="8:8" x14ac:dyDescent="0.2">
      <c r="H519" s="80"/>
    </row>
    <row r="520" spans="8:8" x14ac:dyDescent="0.2">
      <c r="H520" s="80"/>
    </row>
    <row r="521" spans="8:8" x14ac:dyDescent="0.2">
      <c r="H521" s="80"/>
    </row>
    <row r="522" spans="8:8" x14ac:dyDescent="0.2">
      <c r="H522" s="80"/>
    </row>
    <row r="523" spans="8:8" x14ac:dyDescent="0.2">
      <c r="H523" s="80"/>
    </row>
    <row r="524" spans="8:8" x14ac:dyDescent="0.2">
      <c r="H524" s="80"/>
    </row>
    <row r="525" spans="8:8" x14ac:dyDescent="0.2">
      <c r="H525" s="80"/>
    </row>
    <row r="526" spans="8:8" x14ac:dyDescent="0.2">
      <c r="H526" s="80"/>
    </row>
    <row r="527" spans="8:8" x14ac:dyDescent="0.2">
      <c r="H527" s="80"/>
    </row>
    <row r="528" spans="8:8" x14ac:dyDescent="0.2">
      <c r="H528" s="80"/>
    </row>
    <row r="529" spans="8:8" x14ac:dyDescent="0.2">
      <c r="H529" s="80"/>
    </row>
    <row r="530" spans="8:8" x14ac:dyDescent="0.2">
      <c r="H530" s="80"/>
    </row>
    <row r="531" spans="8:8" x14ac:dyDescent="0.2">
      <c r="H531" s="80"/>
    </row>
    <row r="532" spans="8:8" x14ac:dyDescent="0.2">
      <c r="H532" s="80"/>
    </row>
    <row r="533" spans="8:8" x14ac:dyDescent="0.2">
      <c r="H533" s="80"/>
    </row>
    <row r="534" spans="8:8" x14ac:dyDescent="0.2">
      <c r="H534" s="80"/>
    </row>
    <row r="535" spans="8:8" x14ac:dyDescent="0.2">
      <c r="H535" s="80"/>
    </row>
    <row r="536" spans="8:8" x14ac:dyDescent="0.2">
      <c r="H536" s="80"/>
    </row>
    <row r="537" spans="8:8" x14ac:dyDescent="0.2">
      <c r="H537" s="80"/>
    </row>
    <row r="538" spans="8:8" x14ac:dyDescent="0.2">
      <c r="H538" s="80"/>
    </row>
    <row r="539" spans="8:8" x14ac:dyDescent="0.2">
      <c r="H539" s="80"/>
    </row>
    <row r="540" spans="8:8" x14ac:dyDescent="0.2">
      <c r="H540" s="80"/>
    </row>
    <row r="541" spans="8:8" x14ac:dyDescent="0.2">
      <c r="H541" s="80"/>
    </row>
    <row r="542" spans="8:8" x14ac:dyDescent="0.2">
      <c r="H542" s="80"/>
    </row>
    <row r="543" spans="8:8" x14ac:dyDescent="0.2">
      <c r="H543" s="80"/>
    </row>
    <row r="544" spans="8:8" x14ac:dyDescent="0.2">
      <c r="H544" s="80"/>
    </row>
    <row r="545" spans="8:8" x14ac:dyDescent="0.2">
      <c r="H545" s="80"/>
    </row>
    <row r="546" spans="8:8" x14ac:dyDescent="0.2">
      <c r="H546" s="80"/>
    </row>
    <row r="547" spans="8:8" x14ac:dyDescent="0.2">
      <c r="H547" s="80"/>
    </row>
    <row r="548" spans="8:8" x14ac:dyDescent="0.2">
      <c r="H548" s="80"/>
    </row>
    <row r="549" spans="8:8" x14ac:dyDescent="0.2">
      <c r="H549" s="80"/>
    </row>
    <row r="550" spans="8:8" x14ac:dyDescent="0.2">
      <c r="H550" s="80"/>
    </row>
    <row r="551" spans="8:8" x14ac:dyDescent="0.2">
      <c r="H551" s="80"/>
    </row>
    <row r="552" spans="8:8" x14ac:dyDescent="0.2">
      <c r="H552" s="80"/>
    </row>
    <row r="553" spans="8:8" x14ac:dyDescent="0.2">
      <c r="H553" s="80"/>
    </row>
    <row r="554" spans="8:8" x14ac:dyDescent="0.2">
      <c r="H554" s="80"/>
    </row>
    <row r="555" spans="8:8" x14ac:dyDescent="0.2">
      <c r="H555" s="80"/>
    </row>
    <row r="556" spans="8:8" x14ac:dyDescent="0.2">
      <c r="H556" s="80"/>
    </row>
    <row r="557" spans="8:8" x14ac:dyDescent="0.2">
      <c r="H557" s="80"/>
    </row>
    <row r="558" spans="8:8" x14ac:dyDescent="0.2">
      <c r="H558" s="80"/>
    </row>
    <row r="559" spans="8:8" x14ac:dyDescent="0.2">
      <c r="H559" s="80"/>
    </row>
    <row r="560" spans="8:8" x14ac:dyDescent="0.2">
      <c r="H560" s="80"/>
    </row>
    <row r="561" spans="8:8" x14ac:dyDescent="0.2">
      <c r="H561" s="80"/>
    </row>
    <row r="562" spans="8:8" x14ac:dyDescent="0.2">
      <c r="H562" s="80"/>
    </row>
    <row r="563" spans="8:8" x14ac:dyDescent="0.2">
      <c r="H563" s="80"/>
    </row>
    <row r="564" spans="8:8" x14ac:dyDescent="0.2">
      <c r="H564" s="80"/>
    </row>
    <row r="565" spans="8:8" x14ac:dyDescent="0.2">
      <c r="H565" s="80"/>
    </row>
    <row r="566" spans="8:8" x14ac:dyDescent="0.2">
      <c r="H566" s="80"/>
    </row>
    <row r="567" spans="8:8" x14ac:dyDescent="0.2">
      <c r="H567" s="80"/>
    </row>
    <row r="568" spans="8:8" x14ac:dyDescent="0.2">
      <c r="H568" s="80"/>
    </row>
    <row r="569" spans="8:8" x14ac:dyDescent="0.2">
      <c r="H569" s="80"/>
    </row>
    <row r="570" spans="8:8" x14ac:dyDescent="0.2">
      <c r="H570" s="80"/>
    </row>
    <row r="571" spans="8:8" x14ac:dyDescent="0.2">
      <c r="H571" s="80"/>
    </row>
    <row r="572" spans="8:8" x14ac:dyDescent="0.2">
      <c r="H572" s="80"/>
    </row>
    <row r="573" spans="8:8" x14ac:dyDescent="0.2">
      <c r="H573" s="80"/>
    </row>
    <row r="574" spans="8:8" x14ac:dyDescent="0.2">
      <c r="H574" s="80"/>
    </row>
    <row r="575" spans="8:8" x14ac:dyDescent="0.2">
      <c r="H575" s="80"/>
    </row>
    <row r="576" spans="8:8" x14ac:dyDescent="0.2">
      <c r="H576" s="80"/>
    </row>
    <row r="577" spans="8:8" x14ac:dyDescent="0.2">
      <c r="H577" s="80"/>
    </row>
    <row r="578" spans="8:8" x14ac:dyDescent="0.2">
      <c r="H578" s="80"/>
    </row>
    <row r="579" spans="8:8" x14ac:dyDescent="0.2">
      <c r="H579" s="80"/>
    </row>
    <row r="580" spans="8:8" x14ac:dyDescent="0.2">
      <c r="H580" s="80"/>
    </row>
    <row r="581" spans="8:8" x14ac:dyDescent="0.2">
      <c r="H581" s="80"/>
    </row>
    <row r="582" spans="8:8" x14ac:dyDescent="0.2">
      <c r="H582" s="80"/>
    </row>
    <row r="583" spans="8:8" x14ac:dyDescent="0.2">
      <c r="H583" s="80"/>
    </row>
    <row r="584" spans="8:8" x14ac:dyDescent="0.2">
      <c r="H584" s="80"/>
    </row>
    <row r="585" spans="8:8" x14ac:dyDescent="0.2">
      <c r="H585" s="80"/>
    </row>
    <row r="586" spans="8:8" x14ac:dyDescent="0.2">
      <c r="H586" s="80"/>
    </row>
    <row r="587" spans="8:8" x14ac:dyDescent="0.2">
      <c r="H587" s="80"/>
    </row>
    <row r="588" spans="8:8" x14ac:dyDescent="0.2">
      <c r="H588" s="80"/>
    </row>
    <row r="589" spans="8:8" x14ac:dyDescent="0.2">
      <c r="H589" s="80"/>
    </row>
    <row r="590" spans="8:8" x14ac:dyDescent="0.2">
      <c r="H590" s="80"/>
    </row>
    <row r="591" spans="8:8" x14ac:dyDescent="0.2">
      <c r="H591" s="80"/>
    </row>
    <row r="592" spans="8:8" x14ac:dyDescent="0.2">
      <c r="H592" s="80"/>
    </row>
    <row r="593" spans="8:8" x14ac:dyDescent="0.2">
      <c r="H593" s="80"/>
    </row>
    <row r="594" spans="8:8" x14ac:dyDescent="0.2">
      <c r="H594" s="80"/>
    </row>
    <row r="595" spans="8:8" x14ac:dyDescent="0.2">
      <c r="H595" s="80"/>
    </row>
    <row r="596" spans="8:8" x14ac:dyDescent="0.2">
      <c r="H596" s="80"/>
    </row>
    <row r="597" spans="8:8" x14ac:dyDescent="0.2">
      <c r="H597" s="80"/>
    </row>
    <row r="598" spans="8:8" x14ac:dyDescent="0.2">
      <c r="H598" s="80"/>
    </row>
    <row r="599" spans="8:8" x14ac:dyDescent="0.2">
      <c r="H599" s="80"/>
    </row>
    <row r="600" spans="8:8" x14ac:dyDescent="0.2">
      <c r="H600" s="80"/>
    </row>
    <row r="601" spans="8:8" x14ac:dyDescent="0.2">
      <c r="H601" s="80"/>
    </row>
    <row r="602" spans="8:8" x14ac:dyDescent="0.2">
      <c r="H602" s="80"/>
    </row>
    <row r="603" spans="8:8" x14ac:dyDescent="0.2">
      <c r="H603" s="80"/>
    </row>
    <row r="604" spans="8:8" x14ac:dyDescent="0.2">
      <c r="H604" s="80"/>
    </row>
    <row r="605" spans="8:8" x14ac:dyDescent="0.2">
      <c r="H605" s="80"/>
    </row>
    <row r="606" spans="8:8" x14ac:dyDescent="0.2">
      <c r="H606" s="80"/>
    </row>
    <row r="607" spans="8:8" x14ac:dyDescent="0.2">
      <c r="H607" s="80"/>
    </row>
    <row r="608" spans="8:8" x14ac:dyDescent="0.2">
      <c r="H608" s="80"/>
    </row>
    <row r="609" spans="8:8" x14ac:dyDescent="0.2">
      <c r="H609" s="80"/>
    </row>
    <row r="610" spans="8:8" x14ac:dyDescent="0.2">
      <c r="H610" s="80"/>
    </row>
    <row r="611" spans="8:8" x14ac:dyDescent="0.2">
      <c r="H611" s="80"/>
    </row>
    <row r="612" spans="8:8" x14ac:dyDescent="0.2">
      <c r="H612" s="80"/>
    </row>
    <row r="613" spans="8:8" x14ac:dyDescent="0.2">
      <c r="H613" s="80"/>
    </row>
    <row r="614" spans="8:8" x14ac:dyDescent="0.2">
      <c r="H614" s="80"/>
    </row>
    <row r="615" spans="8:8" x14ac:dyDescent="0.2">
      <c r="H615" s="80"/>
    </row>
    <row r="616" spans="8:8" x14ac:dyDescent="0.2">
      <c r="H616" s="80"/>
    </row>
    <row r="617" spans="8:8" x14ac:dyDescent="0.2">
      <c r="H617" s="80"/>
    </row>
    <row r="618" spans="8:8" x14ac:dyDescent="0.2">
      <c r="H618" s="80"/>
    </row>
    <row r="619" spans="8:8" x14ac:dyDescent="0.2">
      <c r="H619" s="80"/>
    </row>
    <row r="620" spans="8:8" x14ac:dyDescent="0.2">
      <c r="H620" s="80"/>
    </row>
    <row r="621" spans="8:8" x14ac:dyDescent="0.2">
      <c r="H621" s="80"/>
    </row>
    <row r="622" spans="8:8" x14ac:dyDescent="0.2">
      <c r="H622" s="80"/>
    </row>
    <row r="623" spans="8:8" x14ac:dyDescent="0.2">
      <c r="H623" s="80"/>
    </row>
    <row r="624" spans="8:8" x14ac:dyDescent="0.2">
      <c r="H624" s="80"/>
    </row>
    <row r="625" spans="8:8" x14ac:dyDescent="0.2">
      <c r="H625" s="80"/>
    </row>
    <row r="626" spans="8:8" x14ac:dyDescent="0.2">
      <c r="H626" s="80"/>
    </row>
    <row r="627" spans="8:8" x14ac:dyDescent="0.2">
      <c r="H627" s="80"/>
    </row>
    <row r="628" spans="8:8" x14ac:dyDescent="0.2">
      <c r="H628" s="80"/>
    </row>
    <row r="629" spans="8:8" x14ac:dyDescent="0.2">
      <c r="H629" s="80"/>
    </row>
    <row r="630" spans="8:8" x14ac:dyDescent="0.2">
      <c r="H630" s="80"/>
    </row>
    <row r="631" spans="8:8" x14ac:dyDescent="0.2">
      <c r="H631" s="80"/>
    </row>
    <row r="632" spans="8:8" x14ac:dyDescent="0.2">
      <c r="H632" s="80"/>
    </row>
    <row r="633" spans="8:8" x14ac:dyDescent="0.2">
      <c r="H633" s="80"/>
    </row>
    <row r="634" spans="8:8" x14ac:dyDescent="0.2">
      <c r="H634" s="80"/>
    </row>
    <row r="635" spans="8:8" x14ac:dyDescent="0.2">
      <c r="H635" s="80"/>
    </row>
    <row r="636" spans="8:8" x14ac:dyDescent="0.2">
      <c r="H636" s="80"/>
    </row>
    <row r="637" spans="8:8" x14ac:dyDescent="0.2">
      <c r="H637" s="80"/>
    </row>
    <row r="638" spans="8:8" x14ac:dyDescent="0.2">
      <c r="H638" s="80"/>
    </row>
    <row r="639" spans="8:8" x14ac:dyDescent="0.2">
      <c r="H639" s="80"/>
    </row>
    <row r="640" spans="8:8" x14ac:dyDescent="0.2">
      <c r="H640" s="80"/>
    </row>
    <row r="641" spans="8:8" x14ac:dyDescent="0.2">
      <c r="H641" s="80"/>
    </row>
    <row r="642" spans="8:8" x14ac:dyDescent="0.2">
      <c r="H642" s="80"/>
    </row>
    <row r="643" spans="8:8" x14ac:dyDescent="0.2">
      <c r="H643" s="80"/>
    </row>
    <row r="644" spans="8:8" x14ac:dyDescent="0.2">
      <c r="H644" s="80"/>
    </row>
    <row r="645" spans="8:8" x14ac:dyDescent="0.2">
      <c r="H645" s="80"/>
    </row>
    <row r="646" spans="8:8" x14ac:dyDescent="0.2">
      <c r="H646" s="80"/>
    </row>
    <row r="647" spans="8:8" x14ac:dyDescent="0.2">
      <c r="H647" s="80"/>
    </row>
    <row r="648" spans="8:8" x14ac:dyDescent="0.2">
      <c r="H648" s="80"/>
    </row>
    <row r="649" spans="8:8" x14ac:dyDescent="0.2">
      <c r="H649" s="80"/>
    </row>
    <row r="650" spans="8:8" x14ac:dyDescent="0.2">
      <c r="H650" s="80"/>
    </row>
    <row r="651" spans="8:8" x14ac:dyDescent="0.2">
      <c r="H651" s="80"/>
    </row>
    <row r="652" spans="8:8" x14ac:dyDescent="0.2">
      <c r="H652" s="80"/>
    </row>
    <row r="653" spans="8:8" x14ac:dyDescent="0.2">
      <c r="H653" s="80"/>
    </row>
    <row r="654" spans="8:8" x14ac:dyDescent="0.2">
      <c r="H654" s="80"/>
    </row>
    <row r="655" spans="8:8" x14ac:dyDescent="0.2">
      <c r="H655" s="80"/>
    </row>
    <row r="656" spans="8:8" x14ac:dyDescent="0.2">
      <c r="H656" s="80"/>
    </row>
    <row r="657" spans="8:8" x14ac:dyDescent="0.2">
      <c r="H657" s="80"/>
    </row>
    <row r="658" spans="8:8" x14ac:dyDescent="0.2">
      <c r="H658" s="80"/>
    </row>
    <row r="659" spans="8:8" x14ac:dyDescent="0.2">
      <c r="H659" s="80"/>
    </row>
    <row r="660" spans="8:8" x14ac:dyDescent="0.2">
      <c r="H660" s="80"/>
    </row>
    <row r="661" spans="8:8" x14ac:dyDescent="0.2">
      <c r="H661" s="80"/>
    </row>
    <row r="662" spans="8:8" x14ac:dyDescent="0.2">
      <c r="H662" s="80"/>
    </row>
    <row r="663" spans="8:8" x14ac:dyDescent="0.2">
      <c r="H663" s="80"/>
    </row>
    <row r="664" spans="8:8" x14ac:dyDescent="0.2">
      <c r="H664" s="80"/>
    </row>
    <row r="665" spans="8:8" x14ac:dyDescent="0.2">
      <c r="H665" s="80"/>
    </row>
    <row r="666" spans="8:8" x14ac:dyDescent="0.2">
      <c r="H666" s="80"/>
    </row>
    <row r="667" spans="8:8" x14ac:dyDescent="0.2">
      <c r="H667" s="80"/>
    </row>
    <row r="668" spans="8:8" x14ac:dyDescent="0.2">
      <c r="H668" s="80"/>
    </row>
    <row r="669" spans="8:8" x14ac:dyDescent="0.2">
      <c r="H669" s="80"/>
    </row>
    <row r="670" spans="8:8" x14ac:dyDescent="0.2">
      <c r="H670" s="80"/>
    </row>
    <row r="671" spans="8:8" x14ac:dyDescent="0.2">
      <c r="H671" s="80"/>
    </row>
    <row r="672" spans="8:8" x14ac:dyDescent="0.2">
      <c r="H672" s="80"/>
    </row>
    <row r="673" spans="8:8" x14ac:dyDescent="0.2">
      <c r="H673" s="80"/>
    </row>
    <row r="674" spans="8:8" x14ac:dyDescent="0.2">
      <c r="H674" s="80"/>
    </row>
    <row r="675" spans="8:8" x14ac:dyDescent="0.2">
      <c r="H675" s="80"/>
    </row>
    <row r="676" spans="8:8" x14ac:dyDescent="0.2">
      <c r="H676" s="80"/>
    </row>
    <row r="677" spans="8:8" x14ac:dyDescent="0.2">
      <c r="H677" s="80"/>
    </row>
    <row r="678" spans="8:8" x14ac:dyDescent="0.2">
      <c r="H678" s="80"/>
    </row>
    <row r="679" spans="8:8" x14ac:dyDescent="0.2">
      <c r="H679" s="80"/>
    </row>
    <row r="680" spans="8:8" x14ac:dyDescent="0.2">
      <c r="H680" s="80"/>
    </row>
    <row r="681" spans="8:8" x14ac:dyDescent="0.2">
      <c r="H681" s="80"/>
    </row>
    <row r="682" spans="8:8" x14ac:dyDescent="0.2">
      <c r="H682" s="80"/>
    </row>
    <row r="683" spans="8:8" x14ac:dyDescent="0.2">
      <c r="H683" s="80"/>
    </row>
    <row r="684" spans="8:8" x14ac:dyDescent="0.2">
      <c r="H684" s="80"/>
    </row>
    <row r="685" spans="8:8" x14ac:dyDescent="0.2">
      <c r="H685" s="80"/>
    </row>
    <row r="686" spans="8:8" x14ac:dyDescent="0.2">
      <c r="H686" s="80"/>
    </row>
    <row r="687" spans="8:8" x14ac:dyDescent="0.2">
      <c r="H687" s="80"/>
    </row>
    <row r="688" spans="8:8" x14ac:dyDescent="0.2">
      <c r="H688" s="80"/>
    </row>
    <row r="689" spans="8:8" x14ac:dyDescent="0.2">
      <c r="H689" s="80"/>
    </row>
    <row r="690" spans="8:8" x14ac:dyDescent="0.2">
      <c r="H690" s="80"/>
    </row>
    <row r="691" spans="8:8" x14ac:dyDescent="0.2">
      <c r="H691" s="80"/>
    </row>
    <row r="692" spans="8:8" x14ac:dyDescent="0.2">
      <c r="H692" s="80"/>
    </row>
    <row r="693" spans="8:8" x14ac:dyDescent="0.2">
      <c r="H693" s="80"/>
    </row>
    <row r="694" spans="8:8" x14ac:dyDescent="0.2">
      <c r="H694" s="80"/>
    </row>
    <row r="695" spans="8:8" x14ac:dyDescent="0.2">
      <c r="H695" s="80"/>
    </row>
    <row r="696" spans="8:8" x14ac:dyDescent="0.2">
      <c r="H696" s="80"/>
    </row>
    <row r="697" spans="8:8" x14ac:dyDescent="0.2">
      <c r="H697" s="80"/>
    </row>
    <row r="698" spans="8:8" x14ac:dyDescent="0.2">
      <c r="H698" s="80"/>
    </row>
    <row r="699" spans="8:8" x14ac:dyDescent="0.2">
      <c r="H699" s="80"/>
    </row>
    <row r="700" spans="8:8" x14ac:dyDescent="0.2">
      <c r="H700" s="80"/>
    </row>
    <row r="701" spans="8:8" x14ac:dyDescent="0.2">
      <c r="H701" s="80"/>
    </row>
    <row r="702" spans="8:8" x14ac:dyDescent="0.2">
      <c r="H702" s="80"/>
    </row>
    <row r="703" spans="8:8" x14ac:dyDescent="0.2">
      <c r="H703" s="80"/>
    </row>
    <row r="704" spans="8:8" x14ac:dyDescent="0.2">
      <c r="H704" s="80"/>
    </row>
    <row r="705" spans="8:8" x14ac:dyDescent="0.2">
      <c r="H705" s="80"/>
    </row>
    <row r="706" spans="8:8" x14ac:dyDescent="0.2">
      <c r="H706" s="80"/>
    </row>
    <row r="707" spans="8:8" x14ac:dyDescent="0.2">
      <c r="H707" s="80"/>
    </row>
    <row r="708" spans="8:8" x14ac:dyDescent="0.2">
      <c r="H708" s="80"/>
    </row>
    <row r="709" spans="8:8" x14ac:dyDescent="0.2">
      <c r="H709" s="80"/>
    </row>
    <row r="710" spans="8:8" x14ac:dyDescent="0.2">
      <c r="H710" s="80"/>
    </row>
    <row r="711" spans="8:8" x14ac:dyDescent="0.2">
      <c r="H711" s="80"/>
    </row>
    <row r="712" spans="8:8" x14ac:dyDescent="0.2">
      <c r="H712" s="80"/>
    </row>
    <row r="713" spans="8:8" x14ac:dyDescent="0.2">
      <c r="H713" s="80"/>
    </row>
    <row r="714" spans="8:8" x14ac:dyDescent="0.2">
      <c r="H714" s="80"/>
    </row>
    <row r="715" spans="8:8" x14ac:dyDescent="0.2">
      <c r="H715" s="80"/>
    </row>
    <row r="716" spans="8:8" x14ac:dyDescent="0.2">
      <c r="H716" s="80"/>
    </row>
    <row r="717" spans="8:8" x14ac:dyDescent="0.2">
      <c r="H717" s="80"/>
    </row>
    <row r="718" spans="8:8" x14ac:dyDescent="0.2">
      <c r="H718" s="80"/>
    </row>
    <row r="719" spans="8:8" x14ac:dyDescent="0.2">
      <c r="H719" s="80"/>
    </row>
    <row r="720" spans="8:8" x14ac:dyDescent="0.2">
      <c r="H720" s="80"/>
    </row>
    <row r="721" spans="8:8" x14ac:dyDescent="0.2">
      <c r="H721" s="80"/>
    </row>
    <row r="722" spans="8:8" x14ac:dyDescent="0.2">
      <c r="H722" s="80"/>
    </row>
    <row r="723" spans="8:8" x14ac:dyDescent="0.2">
      <c r="H723" s="80"/>
    </row>
    <row r="724" spans="8:8" x14ac:dyDescent="0.2">
      <c r="H724" s="80"/>
    </row>
    <row r="725" spans="8:8" x14ac:dyDescent="0.2">
      <c r="H725" s="80"/>
    </row>
    <row r="726" spans="8:8" x14ac:dyDescent="0.2">
      <c r="H726" s="80"/>
    </row>
    <row r="727" spans="8:8" x14ac:dyDescent="0.2">
      <c r="H727" s="80"/>
    </row>
    <row r="728" spans="8:8" x14ac:dyDescent="0.2">
      <c r="H728" s="80"/>
    </row>
    <row r="729" spans="8:8" x14ac:dyDescent="0.2">
      <c r="H729" s="80"/>
    </row>
    <row r="730" spans="8:8" x14ac:dyDescent="0.2">
      <c r="H730" s="80"/>
    </row>
    <row r="731" spans="8:8" x14ac:dyDescent="0.2">
      <c r="H731" s="80"/>
    </row>
    <row r="732" spans="8:8" x14ac:dyDescent="0.2">
      <c r="H732" s="80"/>
    </row>
    <row r="733" spans="8:8" x14ac:dyDescent="0.2">
      <c r="H733" s="80"/>
    </row>
    <row r="734" spans="8:8" x14ac:dyDescent="0.2">
      <c r="H734" s="80"/>
    </row>
    <row r="735" spans="8:8" x14ac:dyDescent="0.2">
      <c r="H735" s="80"/>
    </row>
    <row r="736" spans="8:8" x14ac:dyDescent="0.2">
      <c r="H736" s="80"/>
    </row>
    <row r="737" spans="8:8" x14ac:dyDescent="0.2">
      <c r="H737" s="80"/>
    </row>
    <row r="738" spans="8:8" x14ac:dyDescent="0.2">
      <c r="H738" s="80"/>
    </row>
    <row r="739" spans="8:8" x14ac:dyDescent="0.2">
      <c r="H739" s="80"/>
    </row>
    <row r="740" spans="8:8" x14ac:dyDescent="0.2">
      <c r="H740" s="80"/>
    </row>
    <row r="741" spans="8:8" x14ac:dyDescent="0.2">
      <c r="H741" s="80"/>
    </row>
    <row r="742" spans="8:8" x14ac:dyDescent="0.2">
      <c r="H742" s="80"/>
    </row>
    <row r="743" spans="8:8" x14ac:dyDescent="0.2">
      <c r="H743" s="80"/>
    </row>
    <row r="744" spans="8:8" x14ac:dyDescent="0.2">
      <c r="H744" s="80"/>
    </row>
    <row r="745" spans="8:8" x14ac:dyDescent="0.2">
      <c r="H745" s="80"/>
    </row>
    <row r="746" spans="8:8" x14ac:dyDescent="0.2">
      <c r="H746" s="80"/>
    </row>
    <row r="747" spans="8:8" x14ac:dyDescent="0.2">
      <c r="H747" s="80"/>
    </row>
    <row r="748" spans="8:8" x14ac:dyDescent="0.2">
      <c r="H748" s="80"/>
    </row>
    <row r="749" spans="8:8" x14ac:dyDescent="0.2">
      <c r="H749" s="80"/>
    </row>
    <row r="750" spans="8:8" x14ac:dyDescent="0.2">
      <c r="H750" s="80"/>
    </row>
    <row r="751" spans="8:8" x14ac:dyDescent="0.2">
      <c r="H751" s="80"/>
    </row>
    <row r="752" spans="8:8" x14ac:dyDescent="0.2">
      <c r="H752" s="80"/>
    </row>
    <row r="753" spans="8:8" x14ac:dyDescent="0.2">
      <c r="H753" s="80"/>
    </row>
    <row r="754" spans="8:8" x14ac:dyDescent="0.2">
      <c r="H754" s="80"/>
    </row>
    <row r="755" spans="8:8" x14ac:dyDescent="0.2">
      <c r="H755" s="80"/>
    </row>
    <row r="756" spans="8:8" x14ac:dyDescent="0.2">
      <c r="H756" s="80"/>
    </row>
    <row r="757" spans="8:8" x14ac:dyDescent="0.2">
      <c r="H757" s="80"/>
    </row>
    <row r="758" spans="8:8" x14ac:dyDescent="0.2">
      <c r="H758" s="80"/>
    </row>
    <row r="759" spans="8:8" x14ac:dyDescent="0.2">
      <c r="H759" s="80"/>
    </row>
    <row r="760" spans="8:8" x14ac:dyDescent="0.2">
      <c r="H760" s="80"/>
    </row>
    <row r="761" spans="8:8" x14ac:dyDescent="0.2">
      <c r="H761" s="80"/>
    </row>
    <row r="762" spans="8:8" x14ac:dyDescent="0.2">
      <c r="H762" s="80"/>
    </row>
    <row r="763" spans="8:8" x14ac:dyDescent="0.2">
      <c r="H763" s="80"/>
    </row>
    <row r="764" spans="8:8" x14ac:dyDescent="0.2">
      <c r="H764" s="80"/>
    </row>
    <row r="765" spans="8:8" x14ac:dyDescent="0.2">
      <c r="H765" s="80"/>
    </row>
    <row r="766" spans="8:8" x14ac:dyDescent="0.2">
      <c r="H766" s="80"/>
    </row>
    <row r="767" spans="8:8" x14ac:dyDescent="0.2">
      <c r="H767" s="80"/>
    </row>
    <row r="768" spans="8:8" x14ac:dyDescent="0.2">
      <c r="H768" s="80"/>
    </row>
    <row r="769" spans="8:8" x14ac:dyDescent="0.2">
      <c r="H769" s="80"/>
    </row>
    <row r="770" spans="8:8" x14ac:dyDescent="0.2">
      <c r="H770" s="80"/>
    </row>
    <row r="771" spans="8:8" x14ac:dyDescent="0.2">
      <c r="H771" s="80"/>
    </row>
    <row r="772" spans="8:8" x14ac:dyDescent="0.2">
      <c r="H772" s="80"/>
    </row>
    <row r="773" spans="8:8" x14ac:dyDescent="0.2">
      <c r="H773" s="80"/>
    </row>
    <row r="774" spans="8:8" x14ac:dyDescent="0.2">
      <c r="H774" s="80"/>
    </row>
    <row r="775" spans="8:8" x14ac:dyDescent="0.2">
      <c r="H775" s="80"/>
    </row>
    <row r="776" spans="8:8" x14ac:dyDescent="0.2">
      <c r="H776" s="80"/>
    </row>
    <row r="777" spans="8:8" x14ac:dyDescent="0.2">
      <c r="H777" s="80"/>
    </row>
    <row r="778" spans="8:8" x14ac:dyDescent="0.2">
      <c r="H778" s="80"/>
    </row>
    <row r="779" spans="8:8" x14ac:dyDescent="0.2">
      <c r="H779" s="80"/>
    </row>
    <row r="780" spans="8:8" x14ac:dyDescent="0.2">
      <c r="H780" s="80"/>
    </row>
    <row r="781" spans="8:8" x14ac:dyDescent="0.2">
      <c r="H781" s="80"/>
    </row>
    <row r="782" spans="8:8" x14ac:dyDescent="0.2">
      <c r="H782" s="80"/>
    </row>
    <row r="783" spans="8:8" x14ac:dyDescent="0.2">
      <c r="H783" s="80"/>
    </row>
    <row r="784" spans="8:8" x14ac:dyDescent="0.2">
      <c r="H784" s="80"/>
    </row>
    <row r="785" spans="8:8" x14ac:dyDescent="0.2">
      <c r="H785" s="80"/>
    </row>
    <row r="786" spans="8:8" x14ac:dyDescent="0.2">
      <c r="H786" s="80"/>
    </row>
    <row r="787" spans="8:8" x14ac:dyDescent="0.2">
      <c r="H787" s="80"/>
    </row>
    <row r="788" spans="8:8" x14ac:dyDescent="0.2">
      <c r="H788" s="80"/>
    </row>
    <row r="789" spans="8:8" x14ac:dyDescent="0.2">
      <c r="H789" s="80"/>
    </row>
    <row r="790" spans="8:8" x14ac:dyDescent="0.2">
      <c r="H790" s="80"/>
    </row>
    <row r="791" spans="8:8" x14ac:dyDescent="0.2">
      <c r="H791" s="80"/>
    </row>
    <row r="792" spans="8:8" x14ac:dyDescent="0.2">
      <c r="H792" s="80"/>
    </row>
    <row r="793" spans="8:8" x14ac:dyDescent="0.2">
      <c r="H793" s="80"/>
    </row>
    <row r="794" spans="8:8" x14ac:dyDescent="0.2">
      <c r="H794" s="80"/>
    </row>
    <row r="795" spans="8:8" x14ac:dyDescent="0.2">
      <c r="H795" s="80"/>
    </row>
    <row r="796" spans="8:8" x14ac:dyDescent="0.2">
      <c r="H796" s="80"/>
    </row>
    <row r="797" spans="8:8" x14ac:dyDescent="0.2">
      <c r="H797" s="80"/>
    </row>
    <row r="798" spans="8:8" x14ac:dyDescent="0.2">
      <c r="H798" s="80"/>
    </row>
    <row r="799" spans="8:8" x14ac:dyDescent="0.2">
      <c r="H799" s="80"/>
    </row>
    <row r="800" spans="8:8" x14ac:dyDescent="0.2">
      <c r="H800" s="80"/>
    </row>
    <row r="801" spans="8:8" x14ac:dyDescent="0.2">
      <c r="H801" s="80"/>
    </row>
    <row r="802" spans="8:8" x14ac:dyDescent="0.2">
      <c r="H802" s="80"/>
    </row>
    <row r="803" spans="8:8" x14ac:dyDescent="0.2">
      <c r="H803" s="80"/>
    </row>
    <row r="804" spans="8:8" x14ac:dyDescent="0.2">
      <c r="H804" s="80"/>
    </row>
    <row r="805" spans="8:8" x14ac:dyDescent="0.2">
      <c r="H805" s="80"/>
    </row>
    <row r="806" spans="8:8" x14ac:dyDescent="0.2">
      <c r="H806" s="80"/>
    </row>
    <row r="807" spans="8:8" x14ac:dyDescent="0.2">
      <c r="H807" s="80"/>
    </row>
    <row r="808" spans="8:8" x14ac:dyDescent="0.2">
      <c r="H808" s="80"/>
    </row>
    <row r="809" spans="8:8" x14ac:dyDescent="0.2">
      <c r="H809" s="80"/>
    </row>
    <row r="810" spans="8:8" x14ac:dyDescent="0.2">
      <c r="H810" s="80"/>
    </row>
    <row r="811" spans="8:8" x14ac:dyDescent="0.2">
      <c r="H811" s="80"/>
    </row>
    <row r="812" spans="8:8" x14ac:dyDescent="0.2">
      <c r="H812" s="80"/>
    </row>
    <row r="813" spans="8:8" x14ac:dyDescent="0.2">
      <c r="H813" s="80"/>
    </row>
    <row r="814" spans="8:8" x14ac:dyDescent="0.2">
      <c r="H814" s="80"/>
    </row>
    <row r="815" spans="8:8" x14ac:dyDescent="0.2">
      <c r="H815" s="80"/>
    </row>
    <row r="816" spans="8:8" x14ac:dyDescent="0.2">
      <c r="H816" s="80"/>
    </row>
    <row r="817" spans="8:8" x14ac:dyDescent="0.2">
      <c r="H817" s="80"/>
    </row>
    <row r="818" spans="8:8" x14ac:dyDescent="0.2">
      <c r="H818" s="80"/>
    </row>
    <row r="819" spans="8:8" x14ac:dyDescent="0.2">
      <c r="H819" s="80"/>
    </row>
    <row r="820" spans="8:8" x14ac:dyDescent="0.2">
      <c r="H820" s="80"/>
    </row>
    <row r="821" spans="8:8" x14ac:dyDescent="0.2">
      <c r="H821" s="80"/>
    </row>
    <row r="822" spans="8:8" x14ac:dyDescent="0.2">
      <c r="H822" s="80"/>
    </row>
    <row r="823" spans="8:8" x14ac:dyDescent="0.2">
      <c r="H823" s="80"/>
    </row>
    <row r="824" spans="8:8" x14ac:dyDescent="0.2">
      <c r="H824" s="80"/>
    </row>
    <row r="825" spans="8:8" x14ac:dyDescent="0.2">
      <c r="H825" s="80"/>
    </row>
    <row r="826" spans="8:8" x14ac:dyDescent="0.2">
      <c r="H826" s="80"/>
    </row>
    <row r="827" spans="8:8" x14ac:dyDescent="0.2">
      <c r="H827" s="80"/>
    </row>
    <row r="828" spans="8:8" x14ac:dyDescent="0.2">
      <c r="H828" s="80"/>
    </row>
    <row r="829" spans="8:8" x14ac:dyDescent="0.2">
      <c r="H829" s="80"/>
    </row>
    <row r="830" spans="8:8" x14ac:dyDescent="0.2">
      <c r="H830" s="80"/>
    </row>
    <row r="831" spans="8:8" x14ac:dyDescent="0.2">
      <c r="H831" s="80"/>
    </row>
    <row r="832" spans="8:8" x14ac:dyDescent="0.2">
      <c r="H832" s="80"/>
    </row>
    <row r="833" spans="8:8" x14ac:dyDescent="0.2">
      <c r="H833" s="80"/>
    </row>
    <row r="834" spans="8:8" x14ac:dyDescent="0.2">
      <c r="H834" s="80"/>
    </row>
    <row r="835" spans="8:8" x14ac:dyDescent="0.2">
      <c r="H835" s="80"/>
    </row>
    <row r="836" spans="8:8" x14ac:dyDescent="0.2">
      <c r="H836" s="80"/>
    </row>
    <row r="837" spans="8:8" x14ac:dyDescent="0.2">
      <c r="H837" s="80"/>
    </row>
    <row r="838" spans="8:8" x14ac:dyDescent="0.2">
      <c r="H838" s="80"/>
    </row>
    <row r="839" spans="8:8" x14ac:dyDescent="0.2">
      <c r="H839" s="80"/>
    </row>
    <row r="840" spans="8:8" x14ac:dyDescent="0.2">
      <c r="H840" s="80"/>
    </row>
    <row r="841" spans="8:8" x14ac:dyDescent="0.2">
      <c r="H841" s="80"/>
    </row>
    <row r="842" spans="8:8" x14ac:dyDescent="0.2">
      <c r="H842" s="80"/>
    </row>
    <row r="843" spans="8:8" x14ac:dyDescent="0.2">
      <c r="H843" s="80"/>
    </row>
    <row r="844" spans="8:8" x14ac:dyDescent="0.2">
      <c r="H844" s="80"/>
    </row>
    <row r="845" spans="8:8" x14ac:dyDescent="0.2">
      <c r="H845" s="80"/>
    </row>
    <row r="846" spans="8:8" x14ac:dyDescent="0.2">
      <c r="H846" s="80"/>
    </row>
    <row r="847" spans="8:8" x14ac:dyDescent="0.2">
      <c r="H847" s="80"/>
    </row>
    <row r="848" spans="8:8" x14ac:dyDescent="0.2">
      <c r="H848" s="80"/>
    </row>
    <row r="849" spans="8:8" x14ac:dyDescent="0.2">
      <c r="H849" s="80"/>
    </row>
    <row r="850" spans="8:8" x14ac:dyDescent="0.2">
      <c r="H850" s="80"/>
    </row>
    <row r="851" spans="8:8" x14ac:dyDescent="0.2">
      <c r="H851" s="80"/>
    </row>
    <row r="852" spans="8:8" x14ac:dyDescent="0.2">
      <c r="H852" s="80"/>
    </row>
    <row r="853" spans="8:8" x14ac:dyDescent="0.2">
      <c r="H853" s="80"/>
    </row>
    <row r="854" spans="8:8" x14ac:dyDescent="0.2">
      <c r="H854" s="80"/>
    </row>
    <row r="855" spans="8:8" x14ac:dyDescent="0.2">
      <c r="H855" s="80"/>
    </row>
    <row r="856" spans="8:8" x14ac:dyDescent="0.2">
      <c r="H856" s="80"/>
    </row>
    <row r="857" spans="8:8" x14ac:dyDescent="0.2">
      <c r="H857" s="80"/>
    </row>
    <row r="858" spans="8:8" x14ac:dyDescent="0.2">
      <c r="H858" s="80"/>
    </row>
    <row r="859" spans="8:8" x14ac:dyDescent="0.2">
      <c r="H859" s="80"/>
    </row>
    <row r="860" spans="8:8" x14ac:dyDescent="0.2">
      <c r="H860" s="80"/>
    </row>
    <row r="861" spans="8:8" x14ac:dyDescent="0.2">
      <c r="H861" s="80"/>
    </row>
    <row r="862" spans="8:8" x14ac:dyDescent="0.2">
      <c r="H862" s="80"/>
    </row>
    <row r="863" spans="8:8" x14ac:dyDescent="0.2">
      <c r="H863" s="80"/>
    </row>
    <row r="864" spans="8:8" x14ac:dyDescent="0.2">
      <c r="H864" s="80"/>
    </row>
    <row r="865" spans="8:8" x14ac:dyDescent="0.2">
      <c r="H865" s="80"/>
    </row>
    <row r="866" spans="8:8" x14ac:dyDescent="0.2">
      <c r="H866" s="80"/>
    </row>
    <row r="867" spans="8:8" x14ac:dyDescent="0.2">
      <c r="H867" s="80"/>
    </row>
    <row r="868" spans="8:8" x14ac:dyDescent="0.2">
      <c r="H868" s="80"/>
    </row>
    <row r="869" spans="8:8" x14ac:dyDescent="0.2">
      <c r="H869" s="80"/>
    </row>
    <row r="870" spans="8:8" x14ac:dyDescent="0.2">
      <c r="H870" s="80"/>
    </row>
    <row r="871" spans="8:8" x14ac:dyDescent="0.2">
      <c r="H871" s="80"/>
    </row>
    <row r="872" spans="8:8" x14ac:dyDescent="0.2">
      <c r="H872" s="80"/>
    </row>
    <row r="873" spans="8:8" x14ac:dyDescent="0.2">
      <c r="H873" s="80"/>
    </row>
    <row r="874" spans="8:8" x14ac:dyDescent="0.2">
      <c r="H874" s="80"/>
    </row>
    <row r="875" spans="8:8" x14ac:dyDescent="0.2">
      <c r="H875" s="80"/>
    </row>
    <row r="876" spans="8:8" x14ac:dyDescent="0.2">
      <c r="H876" s="80"/>
    </row>
    <row r="877" spans="8:8" x14ac:dyDescent="0.2">
      <c r="H877" s="80"/>
    </row>
    <row r="878" spans="8:8" x14ac:dyDescent="0.2">
      <c r="H878" s="80"/>
    </row>
    <row r="879" spans="8:8" x14ac:dyDescent="0.2">
      <c r="H879" s="80"/>
    </row>
    <row r="880" spans="8:8" x14ac:dyDescent="0.2">
      <c r="H880" s="80"/>
    </row>
    <row r="881" spans="8:8" x14ac:dyDescent="0.2">
      <c r="H881" s="80"/>
    </row>
    <row r="882" spans="8:8" x14ac:dyDescent="0.2">
      <c r="H882" s="80"/>
    </row>
    <row r="883" spans="8:8" x14ac:dyDescent="0.2">
      <c r="H883" s="80"/>
    </row>
    <row r="884" spans="8:8" x14ac:dyDescent="0.2">
      <c r="H884" s="80"/>
    </row>
    <row r="885" spans="8:8" x14ac:dyDescent="0.2">
      <c r="H885" s="80"/>
    </row>
    <row r="886" spans="8:8" x14ac:dyDescent="0.2">
      <c r="H886" s="80"/>
    </row>
    <row r="887" spans="8:8" x14ac:dyDescent="0.2">
      <c r="H887" s="80"/>
    </row>
    <row r="888" spans="8:8" x14ac:dyDescent="0.2">
      <c r="H888" s="80"/>
    </row>
    <row r="889" spans="8:8" x14ac:dyDescent="0.2">
      <c r="H889" s="80"/>
    </row>
    <row r="890" spans="8:8" x14ac:dyDescent="0.2">
      <c r="H890" s="80"/>
    </row>
    <row r="891" spans="8:8" x14ac:dyDescent="0.2">
      <c r="H891" s="80"/>
    </row>
    <row r="892" spans="8:8" x14ac:dyDescent="0.2">
      <c r="H892" s="80"/>
    </row>
    <row r="893" spans="8:8" x14ac:dyDescent="0.2">
      <c r="H893" s="80"/>
    </row>
    <row r="894" spans="8:8" x14ac:dyDescent="0.2">
      <c r="H894" s="80"/>
    </row>
    <row r="895" spans="8:8" x14ac:dyDescent="0.2">
      <c r="H895" s="80"/>
    </row>
    <row r="896" spans="8:8" x14ac:dyDescent="0.2">
      <c r="H896" s="80"/>
    </row>
    <row r="897" spans="8:8" x14ac:dyDescent="0.2">
      <c r="H897" s="80"/>
    </row>
    <row r="898" spans="8:8" x14ac:dyDescent="0.2">
      <c r="H898" s="80"/>
    </row>
    <row r="899" spans="8:8" x14ac:dyDescent="0.2">
      <c r="H899" s="80"/>
    </row>
    <row r="900" spans="8:8" x14ac:dyDescent="0.2">
      <c r="H900" s="80"/>
    </row>
    <row r="901" spans="8:8" x14ac:dyDescent="0.2">
      <c r="H901" s="80"/>
    </row>
    <row r="902" spans="8:8" x14ac:dyDescent="0.2">
      <c r="H902" s="80"/>
    </row>
    <row r="903" spans="8:8" x14ac:dyDescent="0.2">
      <c r="H903" s="80"/>
    </row>
    <row r="904" spans="8:8" x14ac:dyDescent="0.2">
      <c r="H904" s="80"/>
    </row>
    <row r="905" spans="8:8" x14ac:dyDescent="0.2">
      <c r="H905" s="80"/>
    </row>
    <row r="906" spans="8:8" x14ac:dyDescent="0.2">
      <c r="H906" s="80"/>
    </row>
    <row r="907" spans="8:8" x14ac:dyDescent="0.2">
      <c r="H907" s="80"/>
    </row>
    <row r="908" spans="8:8" x14ac:dyDescent="0.2">
      <c r="H908" s="80"/>
    </row>
    <row r="909" spans="8:8" x14ac:dyDescent="0.2">
      <c r="H909" s="80"/>
    </row>
    <row r="910" spans="8:8" x14ac:dyDescent="0.2">
      <c r="H910" s="80"/>
    </row>
    <row r="911" spans="8:8" x14ac:dyDescent="0.2">
      <c r="H911" s="80"/>
    </row>
    <row r="912" spans="8:8" x14ac:dyDescent="0.2">
      <c r="H912" s="80"/>
    </row>
    <row r="913" spans="8:8" x14ac:dyDescent="0.2">
      <c r="H913" s="80"/>
    </row>
    <row r="914" spans="8:8" x14ac:dyDescent="0.2">
      <c r="H914" s="80"/>
    </row>
    <row r="915" spans="8:8" x14ac:dyDescent="0.2">
      <c r="H915" s="80"/>
    </row>
    <row r="916" spans="8:8" x14ac:dyDescent="0.2">
      <c r="H916" s="80"/>
    </row>
    <row r="917" spans="8:8" x14ac:dyDescent="0.2">
      <c r="H917" s="80"/>
    </row>
    <row r="918" spans="8:8" x14ac:dyDescent="0.2">
      <c r="H918" s="80"/>
    </row>
    <row r="919" spans="8:8" x14ac:dyDescent="0.2">
      <c r="H919" s="80"/>
    </row>
    <row r="920" spans="8:8" x14ac:dyDescent="0.2">
      <c r="H920" s="80"/>
    </row>
    <row r="921" spans="8:8" x14ac:dyDescent="0.2">
      <c r="H921" s="80"/>
    </row>
    <row r="922" spans="8:8" x14ac:dyDescent="0.2">
      <c r="H922" s="80"/>
    </row>
    <row r="923" spans="8:8" x14ac:dyDescent="0.2">
      <c r="H923" s="80"/>
    </row>
    <row r="924" spans="8:8" x14ac:dyDescent="0.2">
      <c r="H924" s="80"/>
    </row>
    <row r="925" spans="8:8" x14ac:dyDescent="0.2">
      <c r="H925" s="80"/>
    </row>
    <row r="926" spans="8:8" x14ac:dyDescent="0.2">
      <c r="H926" s="80"/>
    </row>
  </sheetData>
  <autoFilter ref="A7:Q133"/>
  <pageMargins left="0.3" right="0.3" top="0.3" bottom="0.3" header="0.3" footer="0.3"/>
  <pageSetup scale="35" fitToHeight="0" orientation="landscape" r:id="rId1"/>
  <rowBreaks count="1" manualBreakCount="1">
    <brk id="70" min="1" max="2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26"/>
  <sheetViews>
    <sheetView showGridLines="0" view="pageBreakPreview" zoomScale="70" zoomScaleNormal="80" zoomScaleSheetLayoutView="70" workbookViewId="0">
      <selection activeCell="C8" sqref="C8:G14"/>
    </sheetView>
  </sheetViews>
  <sheetFormatPr defaultRowHeight="15" x14ac:dyDescent="0.25"/>
  <cols>
    <col min="1" max="1" width="9.140625" style="1"/>
    <col min="2" max="2" width="83.140625" style="1" customWidth="1"/>
    <col min="3" max="4" width="17.5703125" style="1" customWidth="1"/>
    <col min="5" max="5" width="23.140625" style="1" customWidth="1"/>
    <col min="6" max="6" width="19.5703125" style="1" bestFit="1" customWidth="1"/>
    <col min="7" max="7" width="23.140625" style="1" customWidth="1"/>
    <col min="8" max="16384" width="9.140625" style="5"/>
  </cols>
  <sheetData>
    <row r="2" spans="1:10" s="10" customFormat="1" ht="19.5" thickBot="1" x14ac:dyDescent="0.35">
      <c r="A2" s="6"/>
      <c r="B2" s="2" t="s">
        <v>53</v>
      </c>
      <c r="C2" s="3"/>
      <c r="D2" s="3"/>
      <c r="E2" s="3"/>
      <c r="F2" s="3"/>
      <c r="G2" s="3"/>
    </row>
    <row r="3" spans="1:10" x14ac:dyDescent="0.25">
      <c r="A3" s="7"/>
      <c r="B3" s="4" t="s">
        <v>248</v>
      </c>
    </row>
    <row r="4" spans="1:10" x14ac:dyDescent="0.25">
      <c r="C4" s="19" t="s">
        <v>328</v>
      </c>
    </row>
    <row r="5" spans="1:10" ht="16.5" x14ac:dyDescent="0.35">
      <c r="B5" s="17" t="s">
        <v>263</v>
      </c>
      <c r="C5" s="17" t="s">
        <v>327</v>
      </c>
      <c r="D5" s="17" t="s">
        <v>329</v>
      </c>
      <c r="E5" s="17" t="s">
        <v>330</v>
      </c>
      <c r="F5" s="17" t="s">
        <v>331</v>
      </c>
      <c r="G5" s="17" t="s">
        <v>332</v>
      </c>
    </row>
    <row r="6" spans="1:10" ht="30" x14ac:dyDescent="0.25">
      <c r="B6" s="22" t="s">
        <v>339</v>
      </c>
      <c r="C6" s="8" t="s">
        <v>344</v>
      </c>
      <c r="D6" s="8" t="s">
        <v>343</v>
      </c>
      <c r="E6" s="8" t="s">
        <v>341</v>
      </c>
      <c r="F6" s="8" t="s">
        <v>342</v>
      </c>
      <c r="G6" s="23" t="s">
        <v>340</v>
      </c>
    </row>
    <row r="7" spans="1:10" ht="60" x14ac:dyDescent="0.25">
      <c r="B7" s="24" t="s">
        <v>270</v>
      </c>
      <c r="C7" s="25"/>
      <c r="D7" s="25"/>
      <c r="E7" s="25" t="s">
        <v>366</v>
      </c>
      <c r="F7" s="25"/>
      <c r="G7" s="25" t="s">
        <v>349</v>
      </c>
      <c r="J7" s="28" t="s">
        <v>333</v>
      </c>
    </row>
    <row r="8" spans="1:10" ht="30" x14ac:dyDescent="0.25">
      <c r="B8" s="26" t="s">
        <v>271</v>
      </c>
      <c r="C8" s="27"/>
      <c r="D8" s="27"/>
      <c r="E8" s="27" t="s">
        <v>347</v>
      </c>
      <c r="F8" s="27"/>
      <c r="G8" s="27" t="s">
        <v>347</v>
      </c>
      <c r="J8" s="28" t="s">
        <v>244</v>
      </c>
    </row>
    <row r="9" spans="1:10" x14ac:dyDescent="0.25">
      <c r="B9" s="26" t="s">
        <v>272</v>
      </c>
      <c r="C9" s="27"/>
      <c r="D9" s="27"/>
      <c r="E9" s="27" t="s">
        <v>348</v>
      </c>
      <c r="F9" s="27"/>
      <c r="G9" s="27" t="s">
        <v>348</v>
      </c>
      <c r="J9" s="28" t="s">
        <v>334</v>
      </c>
    </row>
    <row r="10" spans="1:10" ht="30" x14ac:dyDescent="0.25">
      <c r="B10" s="26" t="s">
        <v>273</v>
      </c>
      <c r="C10" s="27"/>
      <c r="D10" s="27"/>
      <c r="E10" s="27" t="s">
        <v>369</v>
      </c>
      <c r="F10" s="27"/>
      <c r="G10" s="27" t="s">
        <v>350</v>
      </c>
      <c r="J10" s="28" t="s">
        <v>248</v>
      </c>
    </row>
    <row r="11" spans="1:10" ht="30" x14ac:dyDescent="0.25">
      <c r="B11" s="26" t="s">
        <v>274</v>
      </c>
      <c r="C11" s="27"/>
      <c r="D11" s="27"/>
      <c r="E11" s="27" t="s">
        <v>365</v>
      </c>
      <c r="F11" s="27"/>
      <c r="G11" s="27" t="s">
        <v>353</v>
      </c>
      <c r="J11" s="28" t="s">
        <v>335</v>
      </c>
    </row>
    <row r="12" spans="1:10" x14ac:dyDescent="0.25">
      <c r="B12" s="26" t="s">
        <v>275</v>
      </c>
      <c r="C12" s="27"/>
      <c r="D12" s="27"/>
      <c r="E12" s="27" t="s">
        <v>351</v>
      </c>
      <c r="F12" s="27"/>
      <c r="G12" s="27" t="s">
        <v>352</v>
      </c>
      <c r="J12" s="28" t="s">
        <v>336</v>
      </c>
    </row>
    <row r="13" spans="1:10" x14ac:dyDescent="0.25">
      <c r="B13" s="26" t="s">
        <v>276</v>
      </c>
      <c r="C13" s="27"/>
      <c r="D13" s="27"/>
      <c r="E13" s="27" t="s">
        <v>351</v>
      </c>
      <c r="F13" s="27"/>
      <c r="G13" s="27" t="s">
        <v>351</v>
      </c>
      <c r="J13" s="28" t="s">
        <v>337</v>
      </c>
    </row>
    <row r="14" spans="1:10" x14ac:dyDescent="0.25">
      <c r="B14" s="26" t="s">
        <v>277</v>
      </c>
      <c r="C14" s="27"/>
      <c r="D14" s="27"/>
      <c r="E14" s="27" t="s">
        <v>371</v>
      </c>
      <c r="F14" s="27"/>
      <c r="G14" s="27" t="s">
        <v>355</v>
      </c>
      <c r="J14" s="28" t="s">
        <v>338</v>
      </c>
    </row>
    <row r="15" spans="1:10" ht="30" x14ac:dyDescent="0.25">
      <c r="B15" s="26" t="s">
        <v>278</v>
      </c>
      <c r="C15" s="27"/>
      <c r="D15" s="27"/>
      <c r="E15" s="27" t="s">
        <v>372</v>
      </c>
      <c r="F15" s="27"/>
      <c r="G15" s="27" t="s">
        <v>354</v>
      </c>
      <c r="J15" s="28"/>
    </row>
    <row r="16" spans="1:10" x14ac:dyDescent="0.25">
      <c r="B16" s="26" t="s">
        <v>279</v>
      </c>
      <c r="C16" s="27"/>
      <c r="D16" s="27"/>
      <c r="E16" s="27" t="s">
        <v>351</v>
      </c>
      <c r="F16" s="27"/>
      <c r="G16" s="27" t="s">
        <v>358</v>
      </c>
      <c r="J16" s="28"/>
    </row>
    <row r="17" spans="2:10" ht="60" x14ac:dyDescent="0.25">
      <c r="B17" s="26" t="s">
        <v>280</v>
      </c>
      <c r="C17" s="27"/>
      <c r="D17" s="27"/>
      <c r="E17" s="27" t="s">
        <v>370</v>
      </c>
      <c r="F17" s="27"/>
      <c r="G17" s="27" t="s">
        <v>356</v>
      </c>
      <c r="J17" s="28"/>
    </row>
    <row r="18" spans="2:10" ht="105" x14ac:dyDescent="0.25">
      <c r="B18" s="26" t="s">
        <v>281</v>
      </c>
      <c r="C18" s="27"/>
      <c r="D18" s="27"/>
      <c r="E18" s="27"/>
      <c r="F18" s="27"/>
      <c r="G18" s="27" t="s">
        <v>357</v>
      </c>
    </row>
    <row r="19" spans="2:10" ht="75" x14ac:dyDescent="0.25">
      <c r="B19" s="26" t="s">
        <v>282</v>
      </c>
      <c r="C19" s="27"/>
      <c r="D19" s="27"/>
      <c r="E19" s="27" t="s">
        <v>367</v>
      </c>
      <c r="F19" s="27"/>
      <c r="G19" s="27" t="s">
        <v>359</v>
      </c>
    </row>
    <row r="20" spans="2:10" ht="60" x14ac:dyDescent="0.25">
      <c r="B20" s="26" t="s">
        <v>283</v>
      </c>
      <c r="C20" s="27"/>
      <c r="D20" s="27"/>
      <c r="E20" s="27" t="s">
        <v>368</v>
      </c>
      <c r="F20" s="27"/>
      <c r="G20" s="27" t="s">
        <v>360</v>
      </c>
    </row>
    <row r="21" spans="2:10" ht="45" x14ac:dyDescent="0.25">
      <c r="B21" s="26" t="s">
        <v>362</v>
      </c>
      <c r="C21" s="9"/>
      <c r="D21" s="9"/>
      <c r="E21" s="9"/>
      <c r="F21" s="9"/>
      <c r="G21" s="27" t="s">
        <v>361</v>
      </c>
    </row>
    <row r="22" spans="2:10" ht="30" x14ac:dyDescent="0.25">
      <c r="B22" s="26" t="s">
        <v>364</v>
      </c>
      <c r="C22" s="26"/>
      <c r="D22" s="26"/>
      <c r="E22" s="26"/>
      <c r="F22" s="26"/>
      <c r="G22" s="27" t="s">
        <v>363</v>
      </c>
    </row>
    <row r="25" spans="2:10" x14ac:dyDescent="0.25">
      <c r="E25" s="1">
        <v>5500</v>
      </c>
    </row>
    <row r="26" spans="2:10" x14ac:dyDescent="0.25">
      <c r="E26" s="1" t="s">
        <v>373</v>
      </c>
    </row>
  </sheetData>
  <pageMargins left="0.3" right="0.3" top="0.3" bottom="0.3" header="0.3" footer="0.3"/>
  <pageSetup scale="6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31"/>
  <sheetViews>
    <sheetView showGridLines="0" view="pageBreakPreview" zoomScale="70" zoomScaleNormal="80" zoomScaleSheetLayoutView="70" workbookViewId="0">
      <selection activeCell="C8" sqref="C8:G14"/>
    </sheetView>
  </sheetViews>
  <sheetFormatPr defaultRowHeight="15" x14ac:dyDescent="0.25"/>
  <cols>
    <col min="1" max="1" width="9.140625" style="1"/>
    <col min="2" max="2" width="83.140625" style="1" customWidth="1"/>
    <col min="3" max="3" width="13.42578125" style="1" customWidth="1"/>
    <col min="4" max="5" width="11.7109375" style="1" bestFit="1" customWidth="1"/>
    <col min="6" max="6" width="19.5703125" style="1" bestFit="1" customWidth="1"/>
    <col min="7" max="7" width="15.7109375" style="1" bestFit="1" customWidth="1"/>
    <col min="8" max="8" width="15.140625" style="1" bestFit="1" customWidth="1"/>
    <col min="9" max="16384" width="9.140625" style="5"/>
  </cols>
  <sheetData>
    <row r="2" spans="1:8" s="10" customFormat="1" ht="19.5" thickBot="1" x14ac:dyDescent="0.35">
      <c r="A2" s="6"/>
      <c r="B2" s="2" t="s">
        <v>53</v>
      </c>
      <c r="C2" s="3"/>
      <c r="D2" s="3"/>
      <c r="E2" s="3"/>
      <c r="F2" s="3"/>
      <c r="G2" s="3"/>
      <c r="H2" s="3"/>
    </row>
    <row r="3" spans="1:8" x14ac:dyDescent="0.25">
      <c r="A3" s="7"/>
      <c r="B3" s="4" t="s">
        <v>310</v>
      </c>
    </row>
    <row r="5" spans="1:8" ht="16.5" x14ac:dyDescent="0.35">
      <c r="B5" s="17" t="s">
        <v>263</v>
      </c>
      <c r="C5" s="17" t="s">
        <v>264</v>
      </c>
      <c r="D5" s="17" t="s">
        <v>265</v>
      </c>
      <c r="E5" s="17" t="s">
        <v>266</v>
      </c>
      <c r="F5" s="17" t="s">
        <v>267</v>
      </c>
      <c r="G5" s="17" t="s">
        <v>268</v>
      </c>
      <c r="H5" s="17" t="s">
        <v>269</v>
      </c>
    </row>
    <row r="6" spans="1:8" x14ac:dyDescent="0.25">
      <c r="B6" s="20" t="s">
        <v>284</v>
      </c>
      <c r="C6" s="8"/>
      <c r="D6" s="8"/>
      <c r="E6" s="8"/>
      <c r="F6" s="8"/>
      <c r="G6" s="8"/>
      <c r="H6" s="8"/>
    </row>
    <row r="7" spans="1:8" x14ac:dyDescent="0.25">
      <c r="B7" s="21" t="s">
        <v>285</v>
      </c>
      <c r="C7" s="9"/>
      <c r="D7" s="9"/>
      <c r="E7" s="9"/>
      <c r="F7" s="9"/>
      <c r="G7" s="9"/>
      <c r="H7" s="9"/>
    </row>
    <row r="8" spans="1:8" x14ac:dyDescent="0.25">
      <c r="B8" s="21" t="s">
        <v>286</v>
      </c>
      <c r="C8" s="9"/>
      <c r="D8" s="9"/>
      <c r="E8" s="9"/>
      <c r="F8" s="9"/>
      <c r="G8" s="9"/>
      <c r="H8" s="9"/>
    </row>
    <row r="9" spans="1:8" ht="30" x14ac:dyDescent="0.25">
      <c r="B9" s="21" t="s">
        <v>287</v>
      </c>
      <c r="C9" s="9"/>
      <c r="D9" s="9"/>
      <c r="E9" s="9"/>
      <c r="F9" s="9"/>
      <c r="G9" s="9"/>
      <c r="H9" s="9"/>
    </row>
    <row r="10" spans="1:8" x14ac:dyDescent="0.25">
      <c r="B10" s="21" t="s">
        <v>288</v>
      </c>
      <c r="C10" s="9"/>
      <c r="D10" s="9"/>
      <c r="E10" s="9"/>
      <c r="F10" s="9"/>
      <c r="G10" s="9"/>
      <c r="H10" s="9"/>
    </row>
    <row r="11" spans="1:8" ht="30" x14ac:dyDescent="0.25">
      <c r="B11" s="21" t="s">
        <v>289</v>
      </c>
      <c r="C11" s="9"/>
      <c r="D11" s="9"/>
      <c r="E11" s="9"/>
      <c r="F11" s="9"/>
      <c r="G11" s="9"/>
      <c r="H11" s="9"/>
    </row>
    <row r="12" spans="1:8" ht="30" x14ac:dyDescent="0.25">
      <c r="B12" s="21" t="s">
        <v>290</v>
      </c>
      <c r="C12" s="9"/>
      <c r="D12" s="9"/>
      <c r="E12" s="9"/>
      <c r="F12" s="9"/>
      <c r="G12" s="9"/>
      <c r="H12" s="9"/>
    </row>
    <row r="13" spans="1:8" ht="30" x14ac:dyDescent="0.25">
      <c r="B13" s="21" t="s">
        <v>291</v>
      </c>
      <c r="C13" s="9"/>
      <c r="D13" s="9"/>
      <c r="E13" s="9"/>
      <c r="F13" s="9"/>
      <c r="G13" s="9"/>
      <c r="H13" s="9"/>
    </row>
    <row r="14" spans="1:8" x14ac:dyDescent="0.25">
      <c r="B14" s="21" t="s">
        <v>292</v>
      </c>
      <c r="C14" s="9"/>
      <c r="D14" s="9"/>
      <c r="E14" s="9"/>
      <c r="F14" s="9"/>
      <c r="G14" s="9"/>
      <c r="H14" s="9"/>
    </row>
    <row r="15" spans="1:8" x14ac:dyDescent="0.25">
      <c r="B15" s="21" t="s">
        <v>293</v>
      </c>
      <c r="C15" s="9"/>
      <c r="D15" s="9"/>
      <c r="E15" s="9"/>
      <c r="F15" s="9"/>
      <c r="G15" s="9"/>
      <c r="H15" s="9"/>
    </row>
    <row r="16" spans="1:8" ht="30" x14ac:dyDescent="0.25">
      <c r="B16" s="21" t="s">
        <v>294</v>
      </c>
      <c r="C16" s="9"/>
      <c r="D16" s="9"/>
      <c r="E16" s="9"/>
      <c r="F16" s="9"/>
      <c r="G16" s="9"/>
      <c r="H16" s="9"/>
    </row>
    <row r="17" spans="2:8" x14ac:dyDescent="0.25">
      <c r="B17" s="21" t="s">
        <v>295</v>
      </c>
      <c r="C17" s="9"/>
      <c r="D17" s="9"/>
      <c r="E17" s="9"/>
      <c r="F17" s="9"/>
      <c r="G17" s="9"/>
      <c r="H17" s="9"/>
    </row>
    <row r="18" spans="2:8" ht="30" x14ac:dyDescent="0.25">
      <c r="B18" s="21" t="s">
        <v>296</v>
      </c>
      <c r="C18" s="9"/>
      <c r="D18" s="9"/>
      <c r="E18" s="9"/>
      <c r="F18" s="9"/>
      <c r="G18" s="9"/>
      <c r="H18" s="9"/>
    </row>
    <row r="19" spans="2:8" x14ac:dyDescent="0.25">
      <c r="B19" s="21" t="s">
        <v>297</v>
      </c>
      <c r="C19" s="9"/>
      <c r="D19" s="9"/>
      <c r="E19" s="9"/>
      <c r="F19" s="9"/>
      <c r="G19" s="9"/>
      <c r="H19" s="9"/>
    </row>
    <row r="20" spans="2:8" x14ac:dyDescent="0.25">
      <c r="B20" s="21" t="s">
        <v>298</v>
      </c>
      <c r="C20" s="9"/>
      <c r="D20" s="9"/>
      <c r="E20" s="9"/>
      <c r="F20" s="9"/>
      <c r="G20" s="9"/>
      <c r="H20" s="9"/>
    </row>
    <row r="21" spans="2:8" x14ac:dyDescent="0.25">
      <c r="B21" s="21" t="s">
        <v>299</v>
      </c>
      <c r="C21" s="9"/>
      <c r="D21" s="9"/>
      <c r="E21" s="9"/>
      <c r="F21" s="9"/>
      <c r="G21" s="9"/>
      <c r="H21" s="9"/>
    </row>
    <row r="22" spans="2:8" x14ac:dyDescent="0.25">
      <c r="B22" s="21" t="s">
        <v>300</v>
      </c>
      <c r="C22" s="9"/>
      <c r="D22" s="9"/>
      <c r="E22" s="9"/>
      <c r="F22" s="9"/>
      <c r="G22" s="9"/>
      <c r="H22" s="9"/>
    </row>
    <row r="23" spans="2:8" ht="45" x14ac:dyDescent="0.25">
      <c r="B23" s="21" t="s">
        <v>301</v>
      </c>
      <c r="C23" s="9"/>
      <c r="D23" s="9"/>
      <c r="E23" s="9"/>
      <c r="F23" s="9"/>
      <c r="G23" s="9"/>
      <c r="H23" s="9"/>
    </row>
    <row r="24" spans="2:8" x14ac:dyDescent="0.25">
      <c r="B24" s="21" t="s">
        <v>302</v>
      </c>
      <c r="C24" s="9"/>
      <c r="D24" s="9"/>
      <c r="E24" s="9"/>
      <c r="F24" s="9"/>
      <c r="G24" s="9"/>
      <c r="H24" s="9"/>
    </row>
    <row r="25" spans="2:8" x14ac:dyDescent="0.25">
      <c r="B25" s="21" t="s">
        <v>303</v>
      </c>
      <c r="C25" s="9"/>
      <c r="D25" s="9"/>
      <c r="E25" s="9"/>
      <c r="F25" s="9"/>
      <c r="G25" s="9"/>
      <c r="H25" s="9"/>
    </row>
    <row r="26" spans="2:8" x14ac:dyDescent="0.25">
      <c r="B26" s="21" t="s">
        <v>304</v>
      </c>
      <c r="C26" s="9"/>
      <c r="D26" s="9"/>
      <c r="E26" s="9"/>
      <c r="F26" s="9"/>
      <c r="G26" s="9"/>
      <c r="H26" s="9"/>
    </row>
    <row r="27" spans="2:8" x14ac:dyDescent="0.25">
      <c r="B27" s="21" t="s">
        <v>305</v>
      </c>
      <c r="C27" s="9"/>
      <c r="D27" s="9"/>
      <c r="E27" s="9"/>
      <c r="F27" s="9"/>
      <c r="G27" s="9"/>
      <c r="H27" s="9"/>
    </row>
    <row r="28" spans="2:8" x14ac:dyDescent="0.25">
      <c r="B28" s="21" t="s">
        <v>306</v>
      </c>
      <c r="C28" s="9"/>
      <c r="D28" s="9"/>
      <c r="E28" s="9"/>
      <c r="F28" s="9"/>
      <c r="G28" s="9"/>
      <c r="H28" s="9"/>
    </row>
    <row r="29" spans="2:8" x14ac:dyDescent="0.25">
      <c r="B29" s="21" t="s">
        <v>307</v>
      </c>
      <c r="C29" s="9"/>
      <c r="D29" s="9"/>
      <c r="E29" s="9"/>
      <c r="F29" s="9"/>
      <c r="G29" s="9"/>
      <c r="H29" s="9"/>
    </row>
    <row r="30" spans="2:8" x14ac:dyDescent="0.25">
      <c r="B30" s="21" t="s">
        <v>308</v>
      </c>
      <c r="C30" s="9"/>
      <c r="D30" s="9"/>
      <c r="E30" s="9"/>
      <c r="F30" s="9"/>
      <c r="G30" s="9"/>
      <c r="H30" s="9"/>
    </row>
    <row r="31" spans="2:8" x14ac:dyDescent="0.25">
      <c r="B31" s="21" t="s">
        <v>309</v>
      </c>
      <c r="C31" s="9"/>
      <c r="D31" s="9"/>
      <c r="E31" s="9"/>
      <c r="F31" s="9"/>
      <c r="G31" s="9"/>
      <c r="H31" s="9"/>
    </row>
  </sheetData>
  <pageMargins left="0.3" right="0.3" top="0.3" bottom="0.3" header="0.3" footer="0.3"/>
  <pageSetup scale="74"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showGridLines="0" view="pageBreakPreview" zoomScale="70" zoomScaleNormal="80" zoomScaleSheetLayoutView="70" workbookViewId="0">
      <selection activeCell="C8" sqref="C8:G14"/>
    </sheetView>
  </sheetViews>
  <sheetFormatPr defaultRowHeight="15" x14ac:dyDescent="0.25"/>
  <cols>
    <col min="1" max="1" width="9.140625" style="1"/>
    <col min="2" max="2" width="83.140625" style="1" customWidth="1"/>
    <col min="3" max="3" width="13.42578125" style="1" customWidth="1"/>
    <col min="4" max="4" width="15.28515625" style="1" bestFit="1" customWidth="1"/>
    <col min="5" max="16384" width="9.140625" style="5"/>
  </cols>
  <sheetData>
    <row r="2" spans="1:4" s="10" customFormat="1" ht="19.5" thickBot="1" x14ac:dyDescent="0.35">
      <c r="A2" s="6"/>
      <c r="B2" s="2" t="s">
        <v>53</v>
      </c>
      <c r="C2" s="3"/>
      <c r="D2" s="3"/>
    </row>
    <row r="3" spans="1:4" x14ac:dyDescent="0.25">
      <c r="A3" s="7"/>
      <c r="B3" s="4" t="s">
        <v>326</v>
      </c>
    </row>
    <row r="5" spans="1:4" ht="16.5" x14ac:dyDescent="0.35">
      <c r="B5" s="17" t="s">
        <v>263</v>
      </c>
      <c r="C5" s="17" t="s">
        <v>345</v>
      </c>
      <c r="D5" s="17" t="s">
        <v>346</v>
      </c>
    </row>
    <row r="6" spans="1:4" x14ac:dyDescent="0.25">
      <c r="B6" s="20" t="s">
        <v>311</v>
      </c>
      <c r="C6" s="8"/>
      <c r="D6" s="8"/>
    </row>
    <row r="7" spans="1:4" x14ac:dyDescent="0.25">
      <c r="B7" s="21" t="s">
        <v>312</v>
      </c>
      <c r="C7" s="9"/>
      <c r="D7" s="9"/>
    </row>
    <row r="8" spans="1:4" x14ac:dyDescent="0.25">
      <c r="B8" s="21" t="s">
        <v>313</v>
      </c>
      <c r="C8" s="9"/>
      <c r="D8" s="9"/>
    </row>
    <row r="9" spans="1:4" x14ac:dyDescent="0.25">
      <c r="B9" s="21" t="s">
        <v>314</v>
      </c>
      <c r="C9" s="9"/>
      <c r="D9" s="9"/>
    </row>
    <row r="10" spans="1:4" x14ac:dyDescent="0.25">
      <c r="B10" s="21" t="s">
        <v>315</v>
      </c>
      <c r="C10" s="9"/>
      <c r="D10" s="9"/>
    </row>
    <row r="11" spans="1:4" x14ac:dyDescent="0.25">
      <c r="B11" s="21" t="s">
        <v>316</v>
      </c>
      <c r="C11" s="9"/>
      <c r="D11" s="9"/>
    </row>
    <row r="12" spans="1:4" x14ac:dyDescent="0.25">
      <c r="B12" s="21" t="s">
        <v>317</v>
      </c>
      <c r="C12" s="9"/>
      <c r="D12" s="9"/>
    </row>
    <row r="13" spans="1:4" x14ac:dyDescent="0.25">
      <c r="B13" s="21" t="s">
        <v>318</v>
      </c>
      <c r="C13" s="9"/>
      <c r="D13" s="9"/>
    </row>
    <row r="14" spans="1:4" x14ac:dyDescent="0.25">
      <c r="B14" s="21" t="s">
        <v>319</v>
      </c>
      <c r="C14" s="9"/>
      <c r="D14" s="9"/>
    </row>
    <row r="15" spans="1:4" x14ac:dyDescent="0.25">
      <c r="B15" s="21" t="s">
        <v>320</v>
      </c>
      <c r="C15" s="9"/>
      <c r="D15" s="9"/>
    </row>
    <row r="16" spans="1:4" x14ac:dyDescent="0.25">
      <c r="B16" s="21" t="s">
        <v>321</v>
      </c>
      <c r="C16" s="9"/>
      <c r="D16" s="9"/>
    </row>
    <row r="17" spans="2:4" x14ac:dyDescent="0.25">
      <c r="B17" s="21" t="s">
        <v>322</v>
      </c>
      <c r="C17" s="9"/>
      <c r="D17" s="9"/>
    </row>
    <row r="18" spans="2:4" x14ac:dyDescent="0.25">
      <c r="B18" s="21" t="s">
        <v>323</v>
      </c>
      <c r="C18" s="9"/>
      <c r="D18" s="9"/>
    </row>
    <row r="19" spans="2:4" x14ac:dyDescent="0.25">
      <c r="B19" s="21" t="s">
        <v>324</v>
      </c>
      <c r="C19" s="9"/>
      <c r="D19" s="9"/>
    </row>
    <row r="20" spans="2:4" ht="30" x14ac:dyDescent="0.25">
      <c r="B20" s="21" t="s">
        <v>325</v>
      </c>
      <c r="C20" s="9"/>
      <c r="D20" s="9"/>
    </row>
  </sheetData>
  <pageMargins left="0.3" right="0.3" top="0.3" bottom="0.3" header="0.3" footer="0.3"/>
  <pageSetup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00"/>
  <sheetViews>
    <sheetView showGridLines="0" tabSelected="1" view="pageBreakPreview" zoomScale="80" zoomScaleNormal="100" zoomScaleSheetLayoutView="80" workbookViewId="0">
      <selection activeCell="H14" sqref="H14"/>
    </sheetView>
  </sheetViews>
  <sheetFormatPr defaultRowHeight="12.75" x14ac:dyDescent="0.2"/>
  <cols>
    <col min="1" max="1" width="4.28515625" style="44" customWidth="1"/>
    <col min="2" max="2" width="12.42578125" style="44" customWidth="1"/>
    <col min="3" max="3" width="20.28515625" style="44" bestFit="1" customWidth="1"/>
    <col min="4" max="13" width="20.28515625" style="45" bestFit="1" customWidth="1"/>
    <col min="14" max="16384" width="9.140625" style="45"/>
  </cols>
  <sheetData>
    <row r="1" spans="1:13" s="5" customFormat="1" ht="15" x14ac:dyDescent="0.25">
      <c r="A1" s="1"/>
      <c r="B1" s="1"/>
      <c r="C1" s="1"/>
    </row>
    <row r="2" spans="1:13" s="10" customFormat="1" ht="19.5" thickBot="1" x14ac:dyDescent="0.35">
      <c r="A2" s="6"/>
      <c r="B2" s="2" t="s">
        <v>53</v>
      </c>
      <c r="C2" s="3"/>
      <c r="D2" s="3"/>
      <c r="E2" s="3"/>
      <c r="F2" s="3"/>
      <c r="G2" s="3"/>
      <c r="H2" s="3"/>
      <c r="I2" s="3"/>
      <c r="J2" s="3"/>
      <c r="K2" s="3"/>
      <c r="L2" s="3"/>
      <c r="M2" s="3"/>
    </row>
    <row r="3" spans="1:13" x14ac:dyDescent="0.2">
      <c r="A3" s="42"/>
      <c r="B3" s="43" t="s">
        <v>1202</v>
      </c>
    </row>
    <row r="4" spans="1:13" x14ac:dyDescent="0.2">
      <c r="A4" s="42"/>
      <c r="B4" s="43"/>
    </row>
    <row r="5" spans="1:13" s="44" customFormat="1" ht="15" x14ac:dyDescent="0.35">
      <c r="B5" s="60" t="s">
        <v>1203</v>
      </c>
      <c r="C5" s="60" t="s">
        <v>1214</v>
      </c>
      <c r="D5" s="60" t="s">
        <v>1215</v>
      </c>
      <c r="E5" s="60" t="s">
        <v>1216</v>
      </c>
      <c r="F5" s="60" t="s">
        <v>1217</v>
      </c>
      <c r="G5" s="60" t="s">
        <v>1218</v>
      </c>
      <c r="H5" s="60" t="s">
        <v>1219</v>
      </c>
      <c r="I5" s="60" t="s">
        <v>1220</v>
      </c>
      <c r="J5" s="60" t="s">
        <v>1221</v>
      </c>
      <c r="K5" s="60" t="s">
        <v>1222</v>
      </c>
      <c r="L5" s="60" t="s">
        <v>1223</v>
      </c>
      <c r="M5" s="60" t="s">
        <v>1224</v>
      </c>
    </row>
    <row r="6" spans="1:13" s="44" customFormat="1" x14ac:dyDescent="0.2">
      <c r="B6" s="44" t="s">
        <v>1225</v>
      </c>
      <c r="C6" s="44" t="str">
        <f>+Revised!E10</f>
        <v>Mr. Karim Moolani</v>
      </c>
      <c r="D6" s="44" t="str">
        <f>+Revised!F10</f>
        <v>Ms. Dana Levy</v>
      </c>
    </row>
    <row r="7" spans="1:13" s="44" customFormat="1" x14ac:dyDescent="0.2">
      <c r="B7" s="44" t="s">
        <v>1197</v>
      </c>
      <c r="C7" s="44" t="s">
        <v>804</v>
      </c>
      <c r="D7" s="44" t="s">
        <v>803</v>
      </c>
      <c r="E7" s="44" t="s">
        <v>842</v>
      </c>
      <c r="F7" s="44" t="s">
        <v>843</v>
      </c>
      <c r="G7" s="44" t="s">
        <v>839</v>
      </c>
      <c r="H7" s="44" t="s">
        <v>840</v>
      </c>
      <c r="I7" s="44" t="s">
        <v>833</v>
      </c>
      <c r="J7" s="44" t="s">
        <v>832</v>
      </c>
      <c r="K7" s="44" t="s">
        <v>854</v>
      </c>
      <c r="L7" s="44" t="s">
        <v>855</v>
      </c>
    </row>
    <row r="8" spans="1:13" s="44" customFormat="1" x14ac:dyDescent="0.2">
      <c r="B8" s="44" t="s">
        <v>1198</v>
      </c>
      <c r="C8" s="44" t="s">
        <v>903</v>
      </c>
      <c r="D8" s="44" t="s">
        <v>901</v>
      </c>
      <c r="E8" s="44" t="s">
        <v>1227</v>
      </c>
      <c r="F8" s="44" t="s">
        <v>922</v>
      </c>
      <c r="G8" s="44" t="s">
        <v>905</v>
      </c>
      <c r="H8" s="44" t="s">
        <v>779</v>
      </c>
      <c r="I8" s="44" t="s">
        <v>780</v>
      </c>
      <c r="J8" s="44" t="s">
        <v>1160</v>
      </c>
      <c r="K8" s="44" t="s">
        <v>913</v>
      </c>
      <c r="L8" s="44" t="s">
        <v>921</v>
      </c>
      <c r="M8" s="44" t="s">
        <v>919</v>
      </c>
    </row>
    <row r="9" spans="1:13" s="44" customFormat="1" x14ac:dyDescent="0.2">
      <c r="B9" s="44" t="s">
        <v>1199</v>
      </c>
      <c r="C9" s="44" t="s">
        <v>770</v>
      </c>
      <c r="D9" s="44" t="s">
        <v>771</v>
      </c>
      <c r="E9" s="44" t="s">
        <v>969</v>
      </c>
      <c r="F9" s="44" t="s">
        <v>918</v>
      </c>
      <c r="G9" s="44" t="s">
        <v>1060</v>
      </c>
      <c r="H9" s="44" t="s">
        <v>1143</v>
      </c>
      <c r="I9" s="44" t="s">
        <v>1144</v>
      </c>
      <c r="J9" s="44" t="s">
        <v>900</v>
      </c>
      <c r="K9" s="44" t="s">
        <v>1195</v>
      </c>
      <c r="L9" s="44" t="s">
        <v>898</v>
      </c>
      <c r="M9" s="44" t="s">
        <v>897</v>
      </c>
    </row>
    <row r="10" spans="1:13" s="44" customFormat="1" x14ac:dyDescent="0.2">
      <c r="B10" s="44" t="s">
        <v>1200</v>
      </c>
      <c r="C10" s="44" t="s">
        <v>809</v>
      </c>
      <c r="D10" s="44" t="s">
        <v>810</v>
      </c>
      <c r="E10" s="44" t="s">
        <v>863</v>
      </c>
      <c r="F10" s="44" t="s">
        <v>864</v>
      </c>
      <c r="G10" s="44" t="s">
        <v>808</v>
      </c>
      <c r="H10" s="44" t="s">
        <v>1194</v>
      </c>
      <c r="I10" s="44" t="s">
        <v>13</v>
      </c>
      <c r="J10" s="122" t="s">
        <v>1226</v>
      </c>
    </row>
    <row r="11" spans="1:13" s="44" customFormat="1" x14ac:dyDescent="0.2">
      <c r="B11" s="44" t="s">
        <v>1201</v>
      </c>
      <c r="C11" s="44" t="s">
        <v>738</v>
      </c>
      <c r="D11" s="44" t="s">
        <v>985</v>
      </c>
      <c r="E11" s="44" t="s">
        <v>763</v>
      </c>
      <c r="F11" s="44" t="s">
        <v>973</v>
      </c>
      <c r="G11" s="44" t="s">
        <v>760</v>
      </c>
      <c r="H11" s="44" t="s">
        <v>982</v>
      </c>
      <c r="I11" s="137" t="s">
        <v>757</v>
      </c>
      <c r="J11" s="44" t="s">
        <v>1087</v>
      </c>
      <c r="K11" s="44" t="s">
        <v>759</v>
      </c>
    </row>
    <row r="12" spans="1:13" s="44" customFormat="1" x14ac:dyDescent="0.2">
      <c r="B12" s="44" t="s">
        <v>1204</v>
      </c>
      <c r="C12" s="44" t="s">
        <v>755</v>
      </c>
      <c r="D12" s="44" t="s">
        <v>1196</v>
      </c>
      <c r="E12" s="44" t="s">
        <v>785</v>
      </c>
      <c r="F12" s="44" t="s">
        <v>784</v>
      </c>
      <c r="G12" s="44" t="s">
        <v>1028</v>
      </c>
      <c r="H12" s="44" t="s">
        <v>761</v>
      </c>
      <c r="I12" s="44" t="s">
        <v>772</v>
      </c>
      <c r="J12" s="44" t="s">
        <v>979</v>
      </c>
      <c r="K12" s="44" t="s">
        <v>754</v>
      </c>
    </row>
    <row r="13" spans="1:13" s="44" customFormat="1" x14ac:dyDescent="0.2">
      <c r="B13" s="44" t="s">
        <v>1205</v>
      </c>
      <c r="C13" s="44" t="s">
        <v>774</v>
      </c>
      <c r="D13" s="44" t="s">
        <v>980</v>
      </c>
      <c r="E13" s="44" t="s">
        <v>762</v>
      </c>
      <c r="F13" s="44" t="s">
        <v>974</v>
      </c>
      <c r="G13" s="44" t="s">
        <v>758</v>
      </c>
      <c r="H13" s="44" t="s">
        <v>981</v>
      </c>
      <c r="I13" s="44" t="s">
        <v>765</v>
      </c>
      <c r="J13" s="44" t="s">
        <v>768</v>
      </c>
      <c r="K13" s="44" t="s">
        <v>782</v>
      </c>
      <c r="L13" s="44" t="s">
        <v>967</v>
      </c>
      <c r="M13" s="44" t="s">
        <v>781</v>
      </c>
    </row>
    <row r="14" spans="1:13" s="44" customFormat="1" x14ac:dyDescent="0.2">
      <c r="B14" s="44" t="s">
        <v>1206</v>
      </c>
      <c r="C14" s="44" t="s">
        <v>801</v>
      </c>
      <c r="D14" s="44" t="s">
        <v>802</v>
      </c>
      <c r="E14" s="44" t="s">
        <v>937</v>
      </c>
      <c r="F14" s="44" t="s">
        <v>938</v>
      </c>
      <c r="G14" s="44" t="s">
        <v>940</v>
      </c>
      <c r="H14" s="44" t="s">
        <v>941</v>
      </c>
      <c r="I14" s="44" t="s">
        <v>811</v>
      </c>
      <c r="J14" s="44" t="s">
        <v>812</v>
      </c>
      <c r="K14" s="44" t="s">
        <v>813</v>
      </c>
      <c r="L14" s="44" t="s">
        <v>814</v>
      </c>
    </row>
    <row r="15" spans="1:13" s="44" customFormat="1" x14ac:dyDescent="0.2">
      <c r="B15" s="44" t="s">
        <v>1207</v>
      </c>
      <c r="C15" s="44" t="s">
        <v>942</v>
      </c>
      <c r="D15" s="44" t="s">
        <v>1228</v>
      </c>
      <c r="E15" s="44" t="s">
        <v>946</v>
      </c>
      <c r="F15" s="44" t="s">
        <v>945</v>
      </c>
      <c r="G15" s="44" t="s">
        <v>949</v>
      </c>
      <c r="H15" s="44" t="s">
        <v>1038</v>
      </c>
      <c r="I15" s="44" t="s">
        <v>950</v>
      </c>
      <c r="J15" s="44" t="s">
        <v>951</v>
      </c>
      <c r="K15" s="44" t="s">
        <v>956</v>
      </c>
      <c r="L15" s="44" t="s">
        <v>957</v>
      </c>
    </row>
    <row r="16" spans="1:13" s="44" customFormat="1" x14ac:dyDescent="0.2">
      <c r="B16" s="44" t="s">
        <v>1208</v>
      </c>
      <c r="C16" s="44" t="s">
        <v>1190</v>
      </c>
      <c r="D16" s="44" t="s">
        <v>1191</v>
      </c>
      <c r="E16" s="44" t="s">
        <v>744</v>
      </c>
      <c r="F16" s="44" t="s">
        <v>747</v>
      </c>
      <c r="G16" s="44" t="s">
        <v>745</v>
      </c>
      <c r="H16" s="44" t="s">
        <v>746</v>
      </c>
      <c r="I16" s="44" t="s">
        <v>868</v>
      </c>
      <c r="J16" s="44" t="s">
        <v>869</v>
      </c>
      <c r="K16" s="44" t="s">
        <v>830</v>
      </c>
      <c r="L16" s="44" t="s">
        <v>1188</v>
      </c>
    </row>
    <row r="17" spans="2:13" s="44" customFormat="1" x14ac:dyDescent="0.2">
      <c r="B17" s="44" t="s">
        <v>1209</v>
      </c>
      <c r="C17" s="44" t="s">
        <v>805</v>
      </c>
      <c r="D17" s="44" t="s">
        <v>806</v>
      </c>
      <c r="E17" s="44" t="s">
        <v>847</v>
      </c>
      <c r="F17" s="44" t="s">
        <v>848</v>
      </c>
      <c r="G17" s="44" t="s">
        <v>850</v>
      </c>
      <c r="H17" s="44" t="s">
        <v>844</v>
      </c>
      <c r="I17" s="44" t="s">
        <v>845</v>
      </c>
      <c r="J17" s="44" t="s">
        <v>858</v>
      </c>
      <c r="K17" s="44" t="s">
        <v>836</v>
      </c>
      <c r="L17" s="137" t="s">
        <v>831</v>
      </c>
    </row>
    <row r="18" spans="2:13" s="44" customFormat="1" x14ac:dyDescent="0.2">
      <c r="B18" s="44" t="s">
        <v>1210</v>
      </c>
      <c r="C18" s="44" t="str">
        <f>+Revised!E138</f>
        <v>Mr. Tom Lettero</v>
      </c>
      <c r="D18" s="44" t="str">
        <f>+Revised!F138</f>
        <v>Mrs. Kris Lettero</v>
      </c>
      <c r="E18" s="44" t="str">
        <f>+Revised!E139</f>
        <v>Mr. Bill Paulos</v>
      </c>
      <c r="F18" s="44" t="str">
        <f>+Revised!F139</f>
        <v>Mrs. Bonnie Paulos</v>
      </c>
      <c r="G18" s="44" t="str">
        <f>+Revised!E140</f>
        <v>Mr. Bill Wortman</v>
      </c>
      <c r="H18" s="44" t="str">
        <f>+Revised!F140</f>
        <v>Mrs. Bonnie Wortman</v>
      </c>
      <c r="I18" s="44" t="str">
        <f>+Revised!E141</f>
        <v>Mr. Xavier Walsh</v>
      </c>
      <c r="J18" s="44" t="str">
        <f>+Revised!F141</f>
        <v>Mrs. Vicki Walsh</v>
      </c>
      <c r="K18" s="44" t="s">
        <v>963</v>
      </c>
      <c r="L18" s="44" t="s">
        <v>14</v>
      </c>
      <c r="M18" s="44" t="s">
        <v>934</v>
      </c>
    </row>
    <row r="19" spans="2:13" s="44" customFormat="1" x14ac:dyDescent="0.2">
      <c r="B19" s="44" t="s">
        <v>1211</v>
      </c>
      <c r="C19" s="44" t="s">
        <v>799</v>
      </c>
      <c r="D19" s="44" t="s">
        <v>800</v>
      </c>
      <c r="E19" s="44" t="s">
        <v>1146</v>
      </c>
      <c r="F19" s="44" t="s">
        <v>930</v>
      </c>
      <c r="G19" s="44" t="s">
        <v>796</v>
      </c>
      <c r="H19" s="44" t="s">
        <v>795</v>
      </c>
      <c r="I19" s="44" t="s">
        <v>838</v>
      </c>
      <c r="J19" s="44" t="s">
        <v>931</v>
      </c>
      <c r="K19" s="44" t="s">
        <v>932</v>
      </c>
    </row>
    <row r="20" spans="2:13" s="44" customFormat="1" x14ac:dyDescent="0.2">
      <c r="B20" s="44" t="s">
        <v>1212</v>
      </c>
      <c r="C20" s="44" t="s">
        <v>892</v>
      </c>
      <c r="D20" s="44" t="s">
        <v>893</v>
      </c>
      <c r="E20" s="44" t="s">
        <v>36</v>
      </c>
      <c r="F20" s="44" t="s">
        <v>150</v>
      </c>
      <c r="G20" s="122" t="s">
        <v>875</v>
      </c>
      <c r="H20" s="44" t="s">
        <v>876</v>
      </c>
      <c r="I20" s="44" t="s">
        <v>890</v>
      </c>
      <c r="J20" s="44" t="s">
        <v>245</v>
      </c>
    </row>
    <row r="21" spans="2:13" s="44" customFormat="1" x14ac:dyDescent="0.2">
      <c r="B21" s="44" t="s">
        <v>1213</v>
      </c>
      <c r="C21" s="44" t="s">
        <v>872</v>
      </c>
      <c r="D21" s="44" t="s">
        <v>873</v>
      </c>
      <c r="E21" s="44" t="s">
        <v>877</v>
      </c>
      <c r="F21" s="44" t="s">
        <v>878</v>
      </c>
      <c r="G21" s="44" t="s">
        <v>880</v>
      </c>
      <c r="H21" s="44" t="s">
        <v>881</v>
      </c>
      <c r="I21" s="44" t="s">
        <v>883</v>
      </c>
      <c r="J21" s="44" t="s">
        <v>884</v>
      </c>
      <c r="K21" s="44" t="s">
        <v>1017</v>
      </c>
    </row>
    <row r="22" spans="2:13" s="44" customFormat="1" x14ac:dyDescent="0.2">
      <c r="D22" s="45"/>
      <c r="E22" s="45"/>
      <c r="F22" s="45"/>
      <c r="G22" s="45"/>
      <c r="H22" s="45"/>
      <c r="I22" s="45"/>
      <c r="J22" s="45"/>
      <c r="K22" s="45"/>
      <c r="L22" s="45"/>
    </row>
    <row r="23" spans="2:13" s="44" customFormat="1" x14ac:dyDescent="0.2">
      <c r="C23" s="138"/>
      <c r="D23" s="137"/>
      <c r="E23" s="137"/>
      <c r="F23" s="137"/>
      <c r="G23" s="137"/>
      <c r="K23" s="45"/>
      <c r="L23" s="45"/>
    </row>
    <row r="24" spans="2:13" s="44" customFormat="1" x14ac:dyDescent="0.2">
      <c r="C24" s="138"/>
      <c r="D24" s="136"/>
      <c r="E24" s="136"/>
      <c r="F24" s="136"/>
      <c r="G24" s="136"/>
      <c r="K24" s="45"/>
      <c r="L24" s="45"/>
    </row>
    <row r="25" spans="2:13" s="44" customFormat="1" x14ac:dyDescent="0.2">
      <c r="C25" s="138"/>
      <c r="D25" s="136"/>
      <c r="E25" s="136"/>
      <c r="F25" s="136"/>
      <c r="G25" s="136"/>
      <c r="K25" s="45"/>
      <c r="L25" s="45"/>
    </row>
    <row r="26" spans="2:13" s="44" customFormat="1" x14ac:dyDescent="0.2">
      <c r="C26" s="138"/>
      <c r="D26" s="136"/>
      <c r="E26" s="136"/>
      <c r="F26" s="136"/>
      <c r="G26" s="136"/>
      <c r="H26" s="45"/>
      <c r="I26" s="45"/>
      <c r="J26" s="45"/>
      <c r="K26" s="45"/>
      <c r="L26" s="45"/>
    </row>
    <row r="27" spans="2:13" s="44" customFormat="1" x14ac:dyDescent="0.2">
      <c r="C27" s="138"/>
      <c r="D27" s="136"/>
      <c r="E27" s="136"/>
      <c r="F27" s="136"/>
      <c r="G27" s="136"/>
      <c r="H27" s="45"/>
    </row>
    <row r="28" spans="2:13" s="44" customFormat="1" x14ac:dyDescent="0.2">
      <c r="C28" s="138"/>
      <c r="D28" s="136"/>
      <c r="E28" s="136"/>
      <c r="F28" s="136"/>
      <c r="G28" s="136"/>
      <c r="H28" s="45"/>
      <c r="I28" s="45"/>
      <c r="J28" s="45"/>
      <c r="K28" s="45"/>
      <c r="L28" s="45"/>
    </row>
    <row r="29" spans="2:13" s="44" customFormat="1" x14ac:dyDescent="0.2">
      <c r="C29" s="138"/>
      <c r="D29" s="136"/>
      <c r="E29" s="136"/>
      <c r="F29" s="136"/>
      <c r="G29" s="136"/>
      <c r="H29" s="45"/>
      <c r="I29" s="45"/>
      <c r="J29" s="45"/>
      <c r="K29" s="45"/>
      <c r="L29" s="45"/>
    </row>
    <row r="30" spans="2:13" s="44" customFormat="1" x14ac:dyDescent="0.2">
      <c r="C30" s="138"/>
      <c r="D30" s="136"/>
      <c r="E30" s="136"/>
      <c r="F30" s="136"/>
      <c r="G30" s="136"/>
      <c r="H30" s="45"/>
      <c r="I30" s="45"/>
      <c r="J30" s="45"/>
      <c r="K30" s="45"/>
      <c r="L30" s="45"/>
    </row>
    <row r="31" spans="2:13" s="44" customFormat="1" x14ac:dyDescent="0.2">
      <c r="C31" s="138"/>
      <c r="D31" s="136"/>
      <c r="E31" s="136"/>
      <c r="F31" s="136"/>
      <c r="G31" s="136"/>
      <c r="H31" s="45"/>
      <c r="I31" s="45"/>
      <c r="J31" s="45"/>
      <c r="K31" s="45"/>
      <c r="L31" s="45"/>
    </row>
    <row r="32" spans="2:13" s="44" customFormat="1" x14ac:dyDescent="0.2">
      <c r="D32" s="136"/>
      <c r="E32" s="136"/>
      <c r="F32" s="136"/>
      <c r="G32" s="136"/>
      <c r="H32" s="45"/>
      <c r="I32" s="45"/>
      <c r="J32" s="45"/>
      <c r="K32" s="45"/>
      <c r="L32" s="45"/>
    </row>
    <row r="33" spans="3:12" s="44" customFormat="1" x14ac:dyDescent="0.2">
      <c r="C33" s="138"/>
      <c r="D33" s="136"/>
      <c r="E33" s="136"/>
      <c r="F33" s="136"/>
      <c r="G33" s="136"/>
      <c r="H33" s="45"/>
      <c r="I33" s="45"/>
      <c r="J33" s="45"/>
      <c r="K33" s="45"/>
      <c r="L33" s="45"/>
    </row>
    <row r="34" spans="3:12" s="44" customFormat="1" x14ac:dyDescent="0.2">
      <c r="C34" s="138"/>
      <c r="D34" s="136"/>
      <c r="E34" s="136"/>
      <c r="F34" s="136"/>
      <c r="G34" s="136"/>
      <c r="H34" s="45"/>
      <c r="I34" s="45"/>
      <c r="J34" s="45"/>
      <c r="K34" s="45"/>
      <c r="L34" s="45"/>
    </row>
    <row r="35" spans="3:12" s="44" customFormat="1" x14ac:dyDescent="0.2">
      <c r="C35" s="138"/>
      <c r="D35" s="136"/>
      <c r="E35" s="136"/>
      <c r="F35" s="136"/>
      <c r="G35" s="136"/>
      <c r="H35" s="45"/>
      <c r="I35" s="45"/>
      <c r="J35" s="45"/>
      <c r="K35" s="45"/>
      <c r="L35" s="45"/>
    </row>
    <row r="36" spans="3:12" s="44" customFormat="1" x14ac:dyDescent="0.2">
      <c r="C36" s="138"/>
      <c r="D36" s="136"/>
      <c r="E36" s="136"/>
      <c r="F36" s="136"/>
      <c r="G36" s="136"/>
      <c r="H36" s="45"/>
      <c r="I36" s="45"/>
      <c r="J36" s="45"/>
      <c r="K36" s="45"/>
      <c r="L36" s="45"/>
    </row>
    <row r="37" spans="3:12" s="44" customFormat="1" x14ac:dyDescent="0.2">
      <c r="C37" s="138"/>
      <c r="D37" s="136"/>
      <c r="E37" s="136"/>
      <c r="F37" s="136"/>
      <c r="G37" s="136"/>
      <c r="H37" s="45"/>
      <c r="I37" s="45"/>
      <c r="J37" s="45"/>
      <c r="K37" s="45"/>
      <c r="L37" s="45"/>
    </row>
    <row r="38" spans="3:12" s="44" customFormat="1" x14ac:dyDescent="0.2">
      <c r="C38" s="138"/>
      <c r="D38" s="136"/>
      <c r="E38" s="136"/>
      <c r="F38" s="136"/>
      <c r="G38" s="136"/>
      <c r="H38" s="45"/>
      <c r="I38" s="45"/>
      <c r="J38" s="45"/>
      <c r="K38" s="45"/>
      <c r="L38" s="45"/>
    </row>
    <row r="39" spans="3:12" s="44" customFormat="1" x14ac:dyDescent="0.2">
      <c r="C39" s="138"/>
      <c r="D39" s="136"/>
      <c r="E39" s="136"/>
      <c r="F39" s="136"/>
      <c r="G39" s="136"/>
      <c r="H39" s="45"/>
      <c r="I39" s="45"/>
      <c r="J39" s="45"/>
      <c r="K39" s="45"/>
      <c r="L39" s="45"/>
    </row>
    <row r="40" spans="3:12" s="44" customFormat="1" x14ac:dyDescent="0.2">
      <c r="C40" s="138"/>
      <c r="D40" s="136"/>
      <c r="E40" s="136"/>
      <c r="F40" s="136"/>
      <c r="G40" s="136"/>
      <c r="H40" s="45"/>
      <c r="I40" s="45"/>
      <c r="J40" s="45"/>
      <c r="K40" s="45"/>
      <c r="L40" s="45"/>
    </row>
    <row r="41" spans="3:12" s="44" customFormat="1" x14ac:dyDescent="0.2">
      <c r="C41" s="138"/>
      <c r="D41" s="136"/>
      <c r="E41" s="136"/>
      <c r="F41" s="136"/>
      <c r="G41" s="136"/>
      <c r="H41" s="45"/>
      <c r="I41" s="45"/>
      <c r="J41" s="45"/>
      <c r="K41" s="45"/>
      <c r="L41" s="45"/>
    </row>
    <row r="42" spans="3:12" s="44" customFormat="1" x14ac:dyDescent="0.2">
      <c r="C42" s="138"/>
      <c r="D42" s="136"/>
      <c r="E42" s="136"/>
      <c r="F42" s="136"/>
      <c r="G42" s="136"/>
      <c r="H42" s="45"/>
      <c r="I42" s="45"/>
      <c r="J42" s="45"/>
      <c r="K42" s="45"/>
      <c r="L42" s="45"/>
    </row>
    <row r="43" spans="3:12" s="44" customFormat="1" x14ac:dyDescent="0.2">
      <c r="C43" s="138"/>
      <c r="D43" s="136"/>
      <c r="E43" s="136"/>
      <c r="F43" s="136"/>
      <c r="G43" s="136"/>
      <c r="H43" s="45"/>
      <c r="I43" s="45"/>
      <c r="J43" s="45"/>
      <c r="K43" s="45"/>
      <c r="L43" s="45"/>
    </row>
    <row r="44" spans="3:12" s="44" customFormat="1" x14ac:dyDescent="0.2">
      <c r="C44" s="138"/>
      <c r="D44" s="136"/>
      <c r="E44" s="136"/>
      <c r="F44" s="136"/>
      <c r="G44" s="136"/>
      <c r="H44" s="45"/>
      <c r="I44" s="45"/>
      <c r="J44" s="45"/>
      <c r="K44" s="45"/>
      <c r="L44" s="45"/>
    </row>
    <row r="45" spans="3:12" s="44" customFormat="1" x14ac:dyDescent="0.2">
      <c r="C45" s="138"/>
      <c r="D45" s="136"/>
      <c r="E45" s="136"/>
      <c r="F45" s="136"/>
      <c r="G45" s="136"/>
      <c r="H45" s="45"/>
      <c r="I45" s="45"/>
      <c r="J45" s="45"/>
      <c r="K45" s="45"/>
      <c r="L45" s="45"/>
    </row>
    <row r="46" spans="3:12" s="44" customFormat="1" x14ac:dyDescent="0.2">
      <c r="C46" s="138"/>
      <c r="D46" s="136"/>
      <c r="E46" s="136"/>
      <c r="F46" s="136"/>
      <c r="G46" s="136"/>
      <c r="H46" s="45"/>
      <c r="I46" s="45"/>
      <c r="J46" s="45"/>
      <c r="K46" s="45"/>
      <c r="L46" s="45"/>
    </row>
    <row r="47" spans="3:12" s="44" customFormat="1" x14ac:dyDescent="0.2">
      <c r="C47" s="138"/>
      <c r="D47" s="136"/>
      <c r="E47" s="136"/>
      <c r="F47" s="136"/>
      <c r="G47" s="136"/>
      <c r="H47" s="45"/>
      <c r="I47" s="45"/>
      <c r="J47" s="45"/>
      <c r="K47" s="45"/>
      <c r="L47" s="45"/>
    </row>
    <row r="48" spans="3:12" s="44" customFormat="1" x14ac:dyDescent="0.2">
      <c r="C48" s="138"/>
      <c r="D48" s="136"/>
      <c r="E48" s="136"/>
      <c r="F48" s="136"/>
      <c r="G48" s="136"/>
      <c r="H48" s="45"/>
      <c r="I48" s="45"/>
      <c r="J48" s="45"/>
      <c r="K48" s="45"/>
      <c r="L48" s="45"/>
    </row>
    <row r="49" spans="3:12" s="44" customFormat="1" x14ac:dyDescent="0.2">
      <c r="C49" s="136"/>
      <c r="D49" s="136"/>
      <c r="E49" s="136"/>
      <c r="F49" s="136"/>
      <c r="G49" s="136"/>
      <c r="H49" s="45"/>
      <c r="I49" s="45"/>
      <c r="J49" s="45"/>
      <c r="K49" s="45"/>
      <c r="L49" s="45"/>
    </row>
    <row r="50" spans="3:12" s="44" customFormat="1" x14ac:dyDescent="0.2">
      <c r="C50" s="138" t="s">
        <v>877</v>
      </c>
      <c r="D50" s="136" t="s">
        <v>878</v>
      </c>
      <c r="E50" s="136"/>
      <c r="F50" s="136"/>
      <c r="G50" s="136"/>
      <c r="H50" s="45"/>
      <c r="I50" s="45"/>
      <c r="J50" s="45"/>
      <c r="K50" s="45"/>
      <c r="L50" s="45"/>
    </row>
    <row r="51" spans="3:12" s="44" customFormat="1" x14ac:dyDescent="0.2">
      <c r="C51" s="138" t="s">
        <v>880</v>
      </c>
      <c r="D51" s="136" t="s">
        <v>881</v>
      </c>
      <c r="E51" s="136"/>
      <c r="F51" s="136"/>
      <c r="G51" s="136"/>
      <c r="H51" s="45"/>
      <c r="I51" s="45"/>
      <c r="J51" s="45"/>
      <c r="K51" s="45"/>
      <c r="L51" s="45"/>
    </row>
    <row r="52" spans="3:12" s="44" customFormat="1" x14ac:dyDescent="0.2">
      <c r="C52" s="138" t="s">
        <v>883</v>
      </c>
      <c r="D52" s="136" t="s">
        <v>884</v>
      </c>
      <c r="E52" s="136"/>
      <c r="F52" s="136"/>
      <c r="G52" s="136"/>
      <c r="H52" s="45"/>
      <c r="I52" s="45"/>
      <c r="J52" s="45"/>
      <c r="K52" s="45"/>
      <c r="L52" s="45"/>
    </row>
    <row r="53" spans="3:12" s="44" customFormat="1" x14ac:dyDescent="0.2">
      <c r="C53" s="138" t="s">
        <v>890</v>
      </c>
      <c r="D53" s="136"/>
      <c r="E53" s="136" t="s">
        <v>245</v>
      </c>
      <c r="F53" s="136"/>
      <c r="G53" s="136"/>
      <c r="H53" s="45"/>
      <c r="I53" s="45"/>
      <c r="J53" s="45"/>
      <c r="K53" s="45"/>
      <c r="L53" s="45"/>
    </row>
    <row r="54" spans="3:12" s="44" customFormat="1" x14ac:dyDescent="0.2">
      <c r="C54" s="138" t="s">
        <v>892</v>
      </c>
      <c r="D54" s="136" t="s">
        <v>893</v>
      </c>
      <c r="E54" s="136" t="s">
        <v>36</v>
      </c>
      <c r="F54" s="136" t="s">
        <v>150</v>
      </c>
      <c r="G54" s="136"/>
      <c r="H54" s="45"/>
      <c r="I54" s="45"/>
      <c r="J54" s="45"/>
      <c r="K54" s="45"/>
      <c r="L54" s="45"/>
    </row>
    <row r="55" spans="3:12" s="44" customFormat="1" x14ac:dyDescent="0.2">
      <c r="C55" s="138" t="s">
        <v>1017</v>
      </c>
      <c r="D55" s="136"/>
      <c r="E55" s="136"/>
      <c r="F55" s="136"/>
      <c r="G55" s="136"/>
      <c r="H55" s="45"/>
      <c r="I55" s="45"/>
      <c r="J55" s="45"/>
      <c r="K55" s="45"/>
      <c r="L55" s="45"/>
    </row>
    <row r="56" spans="3:12" s="44" customFormat="1" x14ac:dyDescent="0.2">
      <c r="C56" s="138"/>
      <c r="D56" s="136"/>
      <c r="E56" s="136"/>
      <c r="F56" s="136"/>
      <c r="G56" s="136"/>
      <c r="H56" s="44" t="str">
        <f>+Revised!G54</f>
        <v>Siara Giga</v>
      </c>
      <c r="I56" s="45"/>
      <c r="J56" s="45"/>
      <c r="K56" s="45"/>
      <c r="L56" s="45"/>
    </row>
    <row r="57" spans="3:12" s="44" customFormat="1" x14ac:dyDescent="0.2">
      <c r="C57" s="136"/>
      <c r="D57" s="136"/>
      <c r="E57" s="136"/>
      <c r="F57" s="136"/>
      <c r="G57" s="136"/>
      <c r="H57" s="45"/>
      <c r="I57" s="45"/>
      <c r="J57" s="45"/>
      <c r="K57" s="45"/>
      <c r="L57" s="45"/>
    </row>
    <row r="58" spans="3:12" s="44" customFormat="1" x14ac:dyDescent="0.2">
      <c r="C58" s="138"/>
      <c r="D58" s="136"/>
      <c r="E58" s="136"/>
      <c r="F58" s="136"/>
      <c r="G58" s="136"/>
      <c r="H58" s="45"/>
      <c r="I58" s="45"/>
      <c r="J58" s="45"/>
      <c r="K58" s="45"/>
      <c r="L58" s="45"/>
    </row>
    <row r="59" spans="3:12" s="44" customFormat="1" x14ac:dyDescent="0.2">
      <c r="C59" s="138"/>
      <c r="D59" s="136"/>
      <c r="E59" s="136"/>
      <c r="F59" s="136"/>
      <c r="G59" s="136"/>
      <c r="H59" s="45"/>
      <c r="I59" s="45"/>
      <c r="J59" s="45"/>
      <c r="K59" s="45"/>
      <c r="L59" s="45"/>
    </row>
    <row r="60" spans="3:12" s="44" customFormat="1" x14ac:dyDescent="0.2">
      <c r="C60" s="138"/>
      <c r="D60" s="136"/>
      <c r="E60" s="136"/>
      <c r="F60" s="136"/>
      <c r="G60" s="136"/>
      <c r="H60" s="45"/>
      <c r="I60" s="45"/>
      <c r="J60" s="45"/>
      <c r="K60" s="45"/>
      <c r="L60" s="45"/>
    </row>
    <row r="61" spans="3:12" s="44" customFormat="1" x14ac:dyDescent="0.2">
      <c r="C61" s="138"/>
      <c r="D61" s="136"/>
      <c r="E61" s="136"/>
      <c r="F61" s="136"/>
      <c r="G61" s="136"/>
      <c r="H61" s="45"/>
      <c r="I61" s="45"/>
      <c r="J61" s="45"/>
      <c r="K61" s="45"/>
      <c r="L61" s="45"/>
    </row>
    <row r="62" spans="3:12" s="44" customFormat="1" x14ac:dyDescent="0.2">
      <c r="C62" s="138"/>
      <c r="D62" s="136"/>
      <c r="E62" s="136"/>
      <c r="F62" s="136"/>
      <c r="G62" s="136"/>
      <c r="H62" s="45"/>
      <c r="I62" s="45"/>
      <c r="J62" s="45"/>
      <c r="K62" s="45"/>
      <c r="L62" s="45"/>
    </row>
    <row r="63" spans="3:12" s="44" customFormat="1" x14ac:dyDescent="0.2">
      <c r="C63" s="138"/>
      <c r="D63" s="136"/>
      <c r="E63" s="136"/>
      <c r="F63" s="136"/>
      <c r="G63" s="136"/>
      <c r="H63" s="45"/>
      <c r="I63" s="45"/>
      <c r="J63" s="45"/>
      <c r="K63" s="45"/>
      <c r="L63" s="45"/>
    </row>
    <row r="64" spans="3:12" s="44" customFormat="1" x14ac:dyDescent="0.2">
      <c r="C64" s="138"/>
      <c r="D64" s="136"/>
      <c r="E64" s="136"/>
      <c r="F64" s="136"/>
      <c r="G64" s="136"/>
      <c r="H64" s="45"/>
      <c r="I64" s="45"/>
      <c r="J64" s="45"/>
      <c r="K64" s="45"/>
      <c r="L64" s="45"/>
    </row>
    <row r="65" spans="3:12" s="44" customFormat="1" x14ac:dyDescent="0.2">
      <c r="C65" s="138"/>
      <c r="D65" s="136"/>
      <c r="E65" s="136"/>
      <c r="F65" s="136"/>
      <c r="G65" s="136"/>
      <c r="H65" s="45"/>
      <c r="I65" s="45"/>
      <c r="J65" s="45"/>
      <c r="K65" s="45"/>
      <c r="L65" s="45"/>
    </row>
    <row r="66" spans="3:12" s="44" customFormat="1" x14ac:dyDescent="0.2">
      <c r="C66" s="138"/>
      <c r="D66" s="136"/>
      <c r="E66" s="136"/>
      <c r="F66" s="136"/>
      <c r="G66" s="136"/>
      <c r="H66" s="45"/>
      <c r="I66" s="45"/>
      <c r="J66" s="45"/>
      <c r="K66" s="45"/>
      <c r="L66" s="45"/>
    </row>
    <row r="67" spans="3:12" s="44" customFormat="1" x14ac:dyDescent="0.2">
      <c r="C67" s="138"/>
      <c r="D67" s="136"/>
      <c r="E67" s="136"/>
      <c r="F67" s="136"/>
      <c r="G67" s="136"/>
      <c r="H67" s="45"/>
      <c r="I67" s="45"/>
      <c r="J67" s="45"/>
      <c r="K67" s="45"/>
      <c r="L67" s="45"/>
    </row>
    <row r="68" spans="3:12" s="44" customFormat="1" x14ac:dyDescent="0.2">
      <c r="C68" s="138"/>
      <c r="D68" s="136"/>
      <c r="E68" s="136"/>
      <c r="F68" s="136"/>
      <c r="G68" s="136"/>
      <c r="H68" s="45"/>
      <c r="I68" s="45"/>
      <c r="J68" s="45"/>
      <c r="K68" s="45"/>
      <c r="L68" s="45"/>
    </row>
    <row r="69" spans="3:12" s="44" customFormat="1" x14ac:dyDescent="0.2">
      <c r="C69" s="138"/>
      <c r="D69" s="136"/>
      <c r="E69" s="136"/>
      <c r="F69" s="136"/>
      <c r="G69" s="136"/>
      <c r="H69" s="45"/>
      <c r="I69" s="45"/>
      <c r="J69" s="45"/>
      <c r="K69" s="45"/>
      <c r="L69" s="45"/>
    </row>
    <row r="70" spans="3:12" s="44" customFormat="1" x14ac:dyDescent="0.2">
      <c r="C70" s="138"/>
      <c r="D70" s="136"/>
      <c r="E70" s="136"/>
      <c r="F70" s="136"/>
      <c r="G70" s="136"/>
      <c r="H70" s="45"/>
      <c r="I70" s="45"/>
      <c r="J70" s="45"/>
      <c r="K70" s="45"/>
      <c r="L70" s="45"/>
    </row>
    <row r="71" spans="3:12" s="44" customFormat="1" x14ac:dyDescent="0.2">
      <c r="C71" s="138"/>
      <c r="D71" s="136"/>
      <c r="E71" s="136"/>
      <c r="F71" s="136"/>
      <c r="G71" s="136"/>
      <c r="H71" s="45"/>
      <c r="I71" s="45"/>
      <c r="J71" s="45"/>
      <c r="K71" s="45"/>
      <c r="L71" s="45"/>
    </row>
    <row r="72" spans="3:12" s="44" customFormat="1" x14ac:dyDescent="0.2">
      <c r="C72" s="138"/>
      <c r="D72" s="136"/>
      <c r="E72" s="136"/>
      <c r="F72" s="136"/>
      <c r="G72" s="136"/>
      <c r="H72" s="45"/>
      <c r="I72" s="45"/>
      <c r="J72" s="45"/>
      <c r="K72" s="45"/>
      <c r="L72" s="45"/>
    </row>
    <row r="73" spans="3:12" s="44" customFormat="1" x14ac:dyDescent="0.2">
      <c r="C73" s="138"/>
      <c r="D73" s="136"/>
      <c r="E73" s="136"/>
      <c r="F73" s="136"/>
      <c r="G73" s="136"/>
      <c r="H73" s="45"/>
      <c r="I73" s="45"/>
      <c r="J73" s="45"/>
      <c r="K73" s="45"/>
      <c r="L73" s="45"/>
    </row>
    <row r="74" spans="3:12" s="44" customFormat="1" x14ac:dyDescent="0.2">
      <c r="C74" s="138"/>
      <c r="D74" s="136"/>
      <c r="E74" s="136"/>
      <c r="F74" s="136"/>
      <c r="G74" s="136"/>
      <c r="H74" s="45"/>
      <c r="I74" s="45"/>
      <c r="J74" s="45"/>
      <c r="K74" s="45"/>
      <c r="L74" s="45"/>
    </row>
    <row r="75" spans="3:12" s="44" customFormat="1" x14ac:dyDescent="0.2">
      <c r="C75" s="138"/>
      <c r="D75" s="136"/>
      <c r="E75" s="136"/>
      <c r="F75" s="136"/>
      <c r="G75" s="136"/>
      <c r="H75" s="45"/>
      <c r="I75" s="45"/>
      <c r="J75" s="45"/>
      <c r="K75" s="45"/>
      <c r="L75" s="45"/>
    </row>
    <row r="76" spans="3:12" s="44" customFormat="1" x14ac:dyDescent="0.2">
      <c r="C76" s="138"/>
      <c r="D76" s="136"/>
      <c r="E76" s="136"/>
      <c r="F76" s="136"/>
      <c r="G76" s="136"/>
      <c r="H76" s="45"/>
      <c r="I76" s="45"/>
      <c r="J76" s="45"/>
      <c r="K76" s="45"/>
      <c r="L76" s="45"/>
    </row>
    <row r="77" spans="3:12" s="44" customFormat="1" x14ac:dyDescent="0.2">
      <c r="C77" s="138"/>
      <c r="D77" s="136"/>
      <c r="E77" s="136"/>
      <c r="F77" s="136"/>
      <c r="G77" s="136"/>
      <c r="H77" s="45"/>
      <c r="I77" s="45"/>
      <c r="J77" s="45"/>
      <c r="K77" s="45"/>
      <c r="L77" s="45"/>
    </row>
    <row r="78" spans="3:12" s="44" customFormat="1" x14ac:dyDescent="0.2">
      <c r="C78" s="138"/>
      <c r="D78" s="136"/>
      <c r="E78" s="136"/>
      <c r="F78" s="136"/>
      <c r="G78" s="136"/>
      <c r="H78" s="45"/>
      <c r="I78" s="45"/>
      <c r="J78" s="45"/>
      <c r="K78" s="45"/>
      <c r="L78" s="45"/>
    </row>
    <row r="79" spans="3:12" s="44" customFormat="1" x14ac:dyDescent="0.2">
      <c r="C79" s="138"/>
      <c r="D79" s="136"/>
      <c r="E79" s="136"/>
      <c r="F79" s="136"/>
      <c r="G79" s="136"/>
      <c r="H79" s="45"/>
      <c r="I79" s="45"/>
      <c r="J79" s="45"/>
      <c r="K79" s="45"/>
      <c r="L79" s="45"/>
    </row>
    <row r="80" spans="3:12" s="44" customFormat="1" x14ac:dyDescent="0.2">
      <c r="C80" s="138"/>
      <c r="D80" s="136"/>
      <c r="E80" s="136"/>
      <c r="F80" s="136"/>
      <c r="G80" s="136"/>
      <c r="H80" s="45"/>
      <c r="I80" s="45"/>
      <c r="J80" s="45"/>
      <c r="K80" s="45"/>
      <c r="L80" s="45"/>
    </row>
    <row r="81" spans="3:12" s="44" customFormat="1" x14ac:dyDescent="0.2">
      <c r="C81" s="138"/>
      <c r="D81" s="136"/>
      <c r="E81" s="136"/>
      <c r="F81" s="136"/>
      <c r="G81" s="136"/>
      <c r="H81" s="45"/>
      <c r="I81" s="45"/>
      <c r="J81" s="45"/>
      <c r="K81" s="45"/>
      <c r="L81" s="45"/>
    </row>
    <row r="82" spans="3:12" s="44" customFormat="1" x14ac:dyDescent="0.2">
      <c r="C82" s="138"/>
      <c r="D82" s="136"/>
      <c r="E82" s="136"/>
      <c r="F82" s="136"/>
      <c r="G82" s="136"/>
      <c r="H82" s="45"/>
      <c r="I82" s="45"/>
      <c r="J82" s="45"/>
      <c r="K82" s="45"/>
      <c r="L82" s="45"/>
    </row>
    <row r="83" spans="3:12" s="44" customFormat="1" x14ac:dyDescent="0.2">
      <c r="C83" s="138"/>
      <c r="D83" s="136"/>
      <c r="E83" s="136"/>
      <c r="F83" s="136"/>
      <c r="G83" s="136"/>
      <c r="H83" s="45"/>
      <c r="I83" s="45"/>
      <c r="J83" s="45"/>
      <c r="K83" s="45"/>
      <c r="L83" s="45"/>
    </row>
    <row r="84" spans="3:12" s="44" customFormat="1" x14ac:dyDescent="0.2">
      <c r="C84" s="138"/>
      <c r="D84" s="136"/>
      <c r="E84" s="136"/>
      <c r="F84" s="136"/>
      <c r="G84" s="136"/>
      <c r="H84" s="45"/>
      <c r="I84" s="45"/>
      <c r="J84" s="45"/>
      <c r="K84" s="45"/>
      <c r="L84" s="45"/>
    </row>
    <row r="85" spans="3:12" s="44" customFormat="1" x14ac:dyDescent="0.2">
      <c r="C85" s="138"/>
      <c r="D85" s="136"/>
      <c r="E85" s="136"/>
      <c r="F85" s="136"/>
      <c r="G85" s="136"/>
      <c r="H85" s="45"/>
      <c r="I85" s="45"/>
      <c r="J85" s="45"/>
      <c r="K85" s="45"/>
      <c r="L85" s="45"/>
    </row>
    <row r="86" spans="3:12" s="44" customFormat="1" x14ac:dyDescent="0.2">
      <c r="C86" s="138"/>
      <c r="D86" s="136"/>
      <c r="E86" s="136"/>
      <c r="F86" s="136"/>
      <c r="G86" s="136"/>
      <c r="H86" s="45"/>
      <c r="I86" s="45"/>
      <c r="J86" s="45"/>
      <c r="K86" s="45"/>
      <c r="L86" s="45"/>
    </row>
    <row r="87" spans="3:12" s="44" customFormat="1" x14ac:dyDescent="0.2">
      <c r="C87" s="138"/>
      <c r="D87" s="136"/>
      <c r="E87" s="136"/>
      <c r="F87" s="136"/>
      <c r="G87" s="136"/>
      <c r="H87" s="45"/>
      <c r="I87" s="45"/>
      <c r="J87" s="45"/>
      <c r="K87" s="45"/>
      <c r="L87" s="45"/>
    </row>
    <row r="88" spans="3:12" s="44" customFormat="1" x14ac:dyDescent="0.2">
      <c r="C88" s="138"/>
      <c r="D88" s="136"/>
      <c r="E88" s="136"/>
      <c r="F88" s="136"/>
      <c r="G88" s="136"/>
      <c r="H88" s="45"/>
      <c r="I88" s="45"/>
      <c r="J88" s="45"/>
      <c r="K88" s="45"/>
      <c r="L88" s="45"/>
    </row>
    <row r="89" spans="3:12" s="44" customFormat="1" x14ac:dyDescent="0.2">
      <c r="C89" s="138"/>
      <c r="D89" s="136"/>
      <c r="E89" s="136"/>
      <c r="F89" s="136"/>
      <c r="G89" s="136"/>
      <c r="H89" s="45"/>
      <c r="I89" s="45"/>
      <c r="J89" s="45"/>
      <c r="K89" s="45"/>
      <c r="L89" s="45"/>
    </row>
    <row r="90" spans="3:12" s="44" customFormat="1" x14ac:dyDescent="0.2">
      <c r="C90" s="138"/>
      <c r="D90" s="136"/>
      <c r="E90" s="136"/>
      <c r="F90" s="136"/>
      <c r="G90" s="136"/>
      <c r="H90" s="45"/>
      <c r="I90" s="45"/>
      <c r="J90" s="45"/>
      <c r="K90" s="45"/>
      <c r="L90" s="45"/>
    </row>
    <row r="91" spans="3:12" s="44" customFormat="1" x14ac:dyDescent="0.2">
      <c r="C91" s="164"/>
      <c r="D91" s="164"/>
      <c r="E91" s="164"/>
      <c r="F91" s="164"/>
      <c r="G91" s="164"/>
      <c r="H91" s="45"/>
      <c r="I91" s="45"/>
      <c r="J91" s="45"/>
      <c r="K91" s="45"/>
      <c r="L91" s="45"/>
    </row>
    <row r="92" spans="3:12" s="44" customFormat="1" x14ac:dyDescent="0.2">
      <c r="E92" s="136"/>
      <c r="F92" s="136"/>
      <c r="G92" s="136"/>
      <c r="H92" s="45"/>
      <c r="I92" s="45"/>
      <c r="J92" s="45"/>
      <c r="K92" s="45"/>
      <c r="L92" s="45"/>
    </row>
    <row r="93" spans="3:12" s="44" customFormat="1" x14ac:dyDescent="0.2">
      <c r="C93" s="138"/>
      <c r="D93" s="136"/>
      <c r="E93" s="136"/>
      <c r="F93" s="136"/>
      <c r="G93" s="136"/>
      <c r="H93" s="45"/>
      <c r="I93" s="45"/>
      <c r="J93" s="45"/>
      <c r="K93" s="45"/>
      <c r="L93" s="45"/>
    </row>
    <row r="94" spans="3:12" s="44" customFormat="1" x14ac:dyDescent="0.2">
      <c r="C94" s="138"/>
      <c r="D94" s="136"/>
      <c r="E94" s="136"/>
      <c r="F94" s="136"/>
      <c r="G94" s="136"/>
      <c r="H94" s="45"/>
      <c r="I94" s="45"/>
      <c r="J94" s="45"/>
      <c r="K94" s="45"/>
      <c r="L94" s="45"/>
    </row>
    <row r="95" spans="3:12" s="44" customFormat="1" x14ac:dyDescent="0.2">
      <c r="C95" s="138"/>
      <c r="D95" s="136"/>
      <c r="E95" s="136"/>
      <c r="F95" s="136"/>
      <c r="G95" s="136"/>
      <c r="H95" s="45"/>
      <c r="I95" s="45"/>
      <c r="J95" s="45"/>
      <c r="K95" s="45"/>
      <c r="L95" s="45"/>
    </row>
    <row r="96" spans="3:12" s="44" customFormat="1" x14ac:dyDescent="0.2">
      <c r="C96" s="138"/>
      <c r="D96" s="136"/>
      <c r="E96" s="136"/>
      <c r="F96" s="136"/>
      <c r="G96" s="136"/>
      <c r="H96" s="45"/>
      <c r="I96" s="45"/>
      <c r="J96" s="45"/>
      <c r="K96" s="45"/>
      <c r="L96" s="45"/>
    </row>
    <row r="97" spans="3:12" s="44" customFormat="1" x14ac:dyDescent="0.2">
      <c r="C97" s="138"/>
      <c r="D97" s="136"/>
      <c r="E97" s="136"/>
      <c r="F97" s="136"/>
      <c r="G97" s="136"/>
      <c r="H97" s="45"/>
      <c r="I97" s="45"/>
      <c r="J97" s="45"/>
      <c r="K97" s="45"/>
      <c r="L97" s="45"/>
    </row>
    <row r="98" spans="3:12" s="44" customFormat="1" x14ac:dyDescent="0.2">
      <c r="C98" s="138"/>
      <c r="D98" s="136"/>
      <c r="E98" s="136"/>
      <c r="F98" s="136"/>
      <c r="G98" s="136"/>
      <c r="H98" s="45"/>
      <c r="I98" s="45"/>
      <c r="J98" s="45"/>
      <c r="K98" s="45"/>
      <c r="L98" s="45"/>
    </row>
    <row r="99" spans="3:12" s="44" customFormat="1" x14ac:dyDescent="0.2">
      <c r="C99" s="138"/>
      <c r="D99" s="136"/>
      <c r="E99" s="136"/>
      <c r="F99" s="136"/>
      <c r="G99" s="136"/>
      <c r="H99" s="45"/>
      <c r="I99" s="45"/>
      <c r="J99" s="45"/>
      <c r="K99" s="45"/>
      <c r="L99" s="45"/>
    </row>
    <row r="100" spans="3:12" s="44" customFormat="1" x14ac:dyDescent="0.2">
      <c r="C100" s="138"/>
      <c r="D100" s="136"/>
      <c r="E100" s="136"/>
      <c r="F100" s="136"/>
      <c r="G100" s="136"/>
      <c r="H100" s="45"/>
      <c r="I100" s="45"/>
      <c r="J100" s="45"/>
      <c r="K100" s="45"/>
      <c r="L100" s="45"/>
    </row>
    <row r="101" spans="3:12" s="44" customFormat="1" x14ac:dyDescent="0.2">
      <c r="C101" s="138"/>
      <c r="D101" s="136"/>
      <c r="E101" s="136"/>
      <c r="F101" s="136"/>
      <c r="G101" s="136"/>
      <c r="H101" s="45"/>
      <c r="I101" s="45"/>
      <c r="J101" s="45"/>
      <c r="K101" s="45"/>
      <c r="L101" s="45"/>
    </row>
    <row r="102" spans="3:12" s="44" customFormat="1" x14ac:dyDescent="0.2">
      <c r="C102" s="138" t="s">
        <v>786</v>
      </c>
      <c r="D102" s="136" t="s">
        <v>787</v>
      </c>
      <c r="E102" s="136"/>
      <c r="F102" s="136"/>
      <c r="G102" s="136"/>
      <c r="H102" s="45"/>
      <c r="I102" s="45"/>
      <c r="J102" s="45"/>
      <c r="K102" s="45"/>
      <c r="L102" s="45"/>
    </row>
    <row r="103" spans="3:12" s="44" customFormat="1" x14ac:dyDescent="0.2">
      <c r="C103" s="138" t="s">
        <v>788</v>
      </c>
      <c r="D103" s="136" t="s">
        <v>789</v>
      </c>
      <c r="E103" s="136"/>
      <c r="F103" s="136"/>
      <c r="G103" s="136"/>
      <c r="H103" s="45"/>
      <c r="I103" s="45"/>
      <c r="J103" s="45"/>
      <c r="K103" s="45"/>
      <c r="L103" s="45"/>
    </row>
    <row r="104" spans="3:12" s="44" customFormat="1" x14ac:dyDescent="0.2">
      <c r="C104" s="138" t="s">
        <v>791</v>
      </c>
      <c r="D104" s="136" t="s">
        <v>790</v>
      </c>
      <c r="E104" s="136"/>
      <c r="F104" s="136"/>
      <c r="G104" s="136"/>
      <c r="H104" s="45"/>
      <c r="I104" s="45"/>
      <c r="J104" s="45"/>
      <c r="K104" s="45"/>
      <c r="L104" s="45"/>
    </row>
    <row r="105" spans="3:12" s="44" customFormat="1" x14ac:dyDescent="0.2">
      <c r="C105" s="138" t="s">
        <v>792</v>
      </c>
      <c r="D105" s="136" t="s">
        <v>794</v>
      </c>
      <c r="E105" s="136"/>
      <c r="F105" s="136"/>
      <c r="G105" s="136"/>
      <c r="H105" s="45"/>
      <c r="I105" s="45"/>
      <c r="J105" s="45"/>
      <c r="K105" s="45"/>
      <c r="L105" s="45"/>
    </row>
    <row r="106" spans="3:12" s="44" customFormat="1" x14ac:dyDescent="0.2">
      <c r="C106" s="138" t="s">
        <v>744</v>
      </c>
      <c r="D106" s="136" t="s">
        <v>747</v>
      </c>
      <c r="E106" s="136"/>
      <c r="F106" s="136"/>
      <c r="G106" s="136"/>
      <c r="H106" s="45"/>
      <c r="I106" s="45"/>
      <c r="J106" s="45"/>
      <c r="K106" s="45"/>
      <c r="L106" s="45"/>
    </row>
    <row r="107" spans="3:12" s="44" customFormat="1" x14ac:dyDescent="0.2">
      <c r="C107" s="138" t="s">
        <v>745</v>
      </c>
      <c r="D107" s="136" t="s">
        <v>746</v>
      </c>
      <c r="E107" s="136"/>
      <c r="F107" s="136"/>
      <c r="G107" s="136"/>
      <c r="H107" s="45"/>
      <c r="I107" s="45"/>
      <c r="J107" s="45"/>
      <c r="K107" s="45"/>
      <c r="L107" s="45"/>
    </row>
    <row r="108" spans="3:12" s="44" customFormat="1" x14ac:dyDescent="0.2">
      <c r="C108" s="138"/>
      <c r="D108" s="136"/>
      <c r="E108" s="136"/>
      <c r="F108" s="136"/>
      <c r="G108" s="136"/>
      <c r="H108" s="45"/>
      <c r="I108" s="45"/>
      <c r="J108" s="45"/>
      <c r="K108" s="45"/>
      <c r="L108" s="45"/>
    </row>
    <row r="109" spans="3:12" s="44" customFormat="1" x14ac:dyDescent="0.2">
      <c r="H109" s="45"/>
      <c r="I109" s="45"/>
      <c r="J109" s="45"/>
      <c r="K109" s="45"/>
      <c r="L109" s="45"/>
    </row>
    <row r="110" spans="3:12" s="44" customFormat="1" x14ac:dyDescent="0.2">
      <c r="H110" s="45"/>
      <c r="I110" s="45"/>
      <c r="J110" s="45"/>
      <c r="K110" s="45"/>
      <c r="L110" s="45"/>
    </row>
    <row r="111" spans="3:12" s="44" customFormat="1" x14ac:dyDescent="0.2">
      <c r="H111" s="45"/>
      <c r="I111" s="45"/>
      <c r="J111" s="45"/>
      <c r="K111" s="45"/>
      <c r="L111" s="45"/>
    </row>
    <row r="112" spans="3:12" s="44" customFormat="1" x14ac:dyDescent="0.2">
      <c r="H112" s="45"/>
      <c r="I112" s="45"/>
      <c r="J112" s="45"/>
      <c r="K112" s="45"/>
      <c r="L112" s="45"/>
    </row>
    <row r="113" spans="8:12" s="44" customFormat="1" x14ac:dyDescent="0.2">
      <c r="H113" s="45"/>
      <c r="I113" s="45"/>
      <c r="J113" s="45"/>
      <c r="K113" s="45"/>
      <c r="L113" s="45"/>
    </row>
    <row r="114" spans="8:12" s="44" customFormat="1" x14ac:dyDescent="0.2">
      <c r="H114" s="45"/>
      <c r="I114" s="45"/>
      <c r="J114" s="45"/>
      <c r="K114" s="45"/>
      <c r="L114" s="45"/>
    </row>
    <row r="115" spans="8:12" s="44" customFormat="1" x14ac:dyDescent="0.2">
      <c r="H115" s="45"/>
      <c r="I115" s="45"/>
      <c r="J115" s="45"/>
      <c r="K115" s="45"/>
      <c r="L115" s="45"/>
    </row>
    <row r="116" spans="8:12" s="44" customFormat="1" x14ac:dyDescent="0.2">
      <c r="H116" s="45"/>
      <c r="I116" s="45"/>
      <c r="J116" s="45"/>
      <c r="K116" s="45"/>
      <c r="L116" s="45"/>
    </row>
    <row r="117" spans="8:12" s="44" customFormat="1" x14ac:dyDescent="0.2">
      <c r="H117" s="45"/>
      <c r="I117" s="45"/>
      <c r="J117" s="45"/>
      <c r="K117" s="45"/>
      <c r="L117" s="45"/>
    </row>
    <row r="118" spans="8:12" s="44" customFormat="1" x14ac:dyDescent="0.2">
      <c r="H118" s="45"/>
      <c r="I118" s="45"/>
      <c r="J118" s="45"/>
      <c r="K118" s="45"/>
      <c r="L118" s="45"/>
    </row>
    <row r="119" spans="8:12" s="44" customFormat="1" x14ac:dyDescent="0.2">
      <c r="H119" s="45"/>
      <c r="I119" s="45"/>
      <c r="J119" s="45"/>
      <c r="K119" s="45"/>
      <c r="L119" s="45"/>
    </row>
    <row r="120" spans="8:12" s="44" customFormat="1" x14ac:dyDescent="0.2">
      <c r="H120" s="45"/>
      <c r="I120" s="45"/>
      <c r="J120" s="45"/>
      <c r="K120" s="45"/>
      <c r="L120" s="45"/>
    </row>
    <row r="121" spans="8:12" s="44" customFormat="1" x14ac:dyDescent="0.2">
      <c r="H121" s="45"/>
      <c r="I121" s="45"/>
      <c r="J121" s="45"/>
      <c r="K121" s="45"/>
      <c r="L121" s="45"/>
    </row>
    <row r="122" spans="8:12" s="44" customFormat="1" x14ac:dyDescent="0.2">
      <c r="H122" s="45"/>
      <c r="I122" s="45"/>
      <c r="J122" s="45"/>
      <c r="K122" s="45"/>
      <c r="L122" s="45"/>
    </row>
    <row r="123" spans="8:12" s="44" customFormat="1" x14ac:dyDescent="0.2">
      <c r="H123" s="45"/>
      <c r="I123" s="45"/>
      <c r="J123" s="45"/>
      <c r="K123" s="45"/>
      <c r="L123" s="45"/>
    </row>
    <row r="124" spans="8:12" s="44" customFormat="1" x14ac:dyDescent="0.2">
      <c r="H124" s="45"/>
      <c r="I124" s="45"/>
      <c r="J124" s="45"/>
      <c r="K124" s="45"/>
      <c r="L124" s="45"/>
    </row>
    <row r="125" spans="8:12" s="44" customFormat="1" x14ac:dyDescent="0.2">
      <c r="H125" s="45"/>
      <c r="I125" s="45"/>
      <c r="J125" s="45"/>
      <c r="K125" s="45"/>
      <c r="L125" s="45"/>
    </row>
    <row r="126" spans="8:12" s="44" customFormat="1" x14ac:dyDescent="0.2">
      <c r="H126" s="45"/>
      <c r="I126" s="45"/>
      <c r="J126" s="45"/>
      <c r="K126" s="45"/>
      <c r="L126" s="45"/>
    </row>
    <row r="127" spans="8:12" s="44" customFormat="1" x14ac:dyDescent="0.2">
      <c r="H127" s="45"/>
      <c r="I127" s="45"/>
      <c r="J127" s="45"/>
      <c r="K127" s="45"/>
      <c r="L127" s="45"/>
    </row>
    <row r="128" spans="8:12" s="44" customFormat="1" x14ac:dyDescent="0.2">
      <c r="H128" s="45"/>
      <c r="I128" s="45"/>
      <c r="J128" s="45"/>
      <c r="K128" s="45"/>
      <c r="L128" s="45"/>
    </row>
    <row r="129" spans="4:12" s="44" customFormat="1" x14ac:dyDescent="0.2">
      <c r="H129" s="45"/>
      <c r="I129" s="45"/>
      <c r="J129" s="45"/>
      <c r="K129" s="45"/>
      <c r="L129" s="45"/>
    </row>
    <row r="130" spans="4:12" s="44" customFormat="1" x14ac:dyDescent="0.2">
      <c r="H130" s="45"/>
      <c r="I130" s="45"/>
      <c r="J130" s="45"/>
      <c r="K130" s="45"/>
      <c r="L130" s="45"/>
    </row>
    <row r="131" spans="4:12" s="44" customFormat="1" x14ac:dyDescent="0.2">
      <c r="H131" s="45"/>
      <c r="I131" s="45"/>
      <c r="J131" s="45"/>
      <c r="K131" s="45"/>
      <c r="L131" s="45"/>
    </row>
    <row r="132" spans="4:12" s="44" customFormat="1" x14ac:dyDescent="0.2">
      <c r="H132" s="45"/>
      <c r="I132" s="45"/>
      <c r="J132" s="45"/>
      <c r="K132" s="45"/>
      <c r="L132" s="45"/>
    </row>
    <row r="133" spans="4:12" s="44" customFormat="1" x14ac:dyDescent="0.2">
      <c r="H133" s="45"/>
      <c r="I133" s="45"/>
      <c r="J133" s="45"/>
      <c r="K133" s="45"/>
      <c r="L133" s="45"/>
    </row>
    <row r="134" spans="4:12" s="44" customFormat="1" x14ac:dyDescent="0.2">
      <c r="H134" s="45"/>
      <c r="I134" s="45"/>
      <c r="J134" s="45"/>
      <c r="K134" s="45"/>
      <c r="L134" s="45"/>
    </row>
    <row r="135" spans="4:12" s="44" customFormat="1" x14ac:dyDescent="0.2">
      <c r="H135" s="45"/>
      <c r="I135" s="45"/>
      <c r="J135" s="45"/>
      <c r="K135" s="45"/>
      <c r="L135" s="45"/>
    </row>
    <row r="136" spans="4:12" s="44" customFormat="1" x14ac:dyDescent="0.2">
      <c r="H136" s="45"/>
      <c r="I136" s="45"/>
      <c r="J136" s="45"/>
      <c r="K136" s="45"/>
      <c r="L136" s="45"/>
    </row>
    <row r="137" spans="4:12" s="44" customFormat="1" x14ac:dyDescent="0.2">
      <c r="D137" s="45"/>
      <c r="E137" s="45"/>
      <c r="F137" s="45"/>
      <c r="G137" s="45"/>
      <c r="H137" s="45"/>
      <c r="I137" s="45"/>
      <c r="J137" s="45"/>
      <c r="K137" s="45"/>
      <c r="L137" s="45"/>
    </row>
    <row r="138" spans="4:12" s="44" customFormat="1" x14ac:dyDescent="0.2">
      <c r="D138" s="45"/>
      <c r="E138" s="45"/>
      <c r="F138" s="45"/>
      <c r="G138" s="45"/>
      <c r="H138" s="45"/>
      <c r="I138" s="45"/>
      <c r="J138" s="45"/>
      <c r="K138" s="45"/>
      <c r="L138" s="45"/>
    </row>
    <row r="139" spans="4:12" s="44" customFormat="1" x14ac:dyDescent="0.2">
      <c r="D139" s="45"/>
      <c r="E139" s="45"/>
      <c r="F139" s="45"/>
      <c r="G139" s="45"/>
      <c r="H139" s="45"/>
      <c r="I139" s="45"/>
      <c r="J139" s="45"/>
      <c r="K139" s="45"/>
      <c r="L139" s="45"/>
    </row>
    <row r="140" spans="4:12" s="44" customFormat="1" x14ac:dyDescent="0.2">
      <c r="D140" s="45"/>
      <c r="E140" s="45"/>
      <c r="F140" s="45"/>
      <c r="G140" s="45"/>
      <c r="H140" s="45"/>
      <c r="I140" s="45"/>
      <c r="J140" s="45"/>
      <c r="K140" s="45"/>
      <c r="L140" s="45"/>
    </row>
    <row r="141" spans="4:12" s="44" customFormat="1" x14ac:dyDescent="0.2">
      <c r="D141" s="45"/>
      <c r="E141" s="45"/>
      <c r="F141" s="45"/>
      <c r="G141" s="45"/>
      <c r="H141" s="45"/>
      <c r="I141" s="45"/>
      <c r="J141" s="45"/>
      <c r="K141" s="45"/>
      <c r="L141" s="45"/>
    </row>
    <row r="142" spans="4:12" s="44" customFormat="1" x14ac:dyDescent="0.2">
      <c r="D142" s="45"/>
      <c r="E142" s="45"/>
      <c r="F142" s="45"/>
      <c r="G142" s="45"/>
      <c r="H142" s="45"/>
      <c r="I142" s="45"/>
      <c r="J142" s="45"/>
      <c r="K142" s="45"/>
      <c r="L142" s="45"/>
    </row>
    <row r="143" spans="4:12" s="44" customFormat="1" x14ac:dyDescent="0.2">
      <c r="D143" s="45"/>
      <c r="E143" s="45"/>
      <c r="F143" s="45"/>
      <c r="G143" s="45"/>
      <c r="H143" s="45"/>
      <c r="I143" s="45"/>
      <c r="J143" s="45"/>
      <c r="K143" s="45"/>
      <c r="L143" s="45"/>
    </row>
    <row r="144" spans="4:12" s="44" customFormat="1" x14ac:dyDescent="0.2">
      <c r="D144" s="45"/>
      <c r="E144" s="45"/>
      <c r="F144" s="45"/>
      <c r="G144" s="45"/>
      <c r="H144" s="45"/>
      <c r="I144" s="45"/>
      <c r="J144" s="45"/>
      <c r="K144" s="45"/>
      <c r="L144" s="45"/>
    </row>
    <row r="145" spans="4:12" s="44" customFormat="1" x14ac:dyDescent="0.2">
      <c r="D145" s="45"/>
      <c r="E145" s="45"/>
      <c r="F145" s="45"/>
      <c r="G145" s="45"/>
      <c r="H145" s="45"/>
      <c r="I145" s="45"/>
      <c r="J145" s="45"/>
      <c r="K145" s="45"/>
      <c r="L145" s="45"/>
    </row>
    <row r="146" spans="4:12" s="44" customFormat="1" x14ac:dyDescent="0.2">
      <c r="D146" s="45"/>
      <c r="E146" s="45"/>
      <c r="F146" s="45"/>
      <c r="G146" s="45"/>
      <c r="H146" s="45"/>
      <c r="I146" s="45"/>
      <c r="J146" s="45"/>
      <c r="K146" s="45"/>
      <c r="L146" s="45"/>
    </row>
    <row r="147" spans="4:12" s="44" customFormat="1" x14ac:dyDescent="0.2">
      <c r="D147" s="45"/>
      <c r="E147" s="45"/>
      <c r="F147" s="45"/>
      <c r="G147" s="45"/>
      <c r="H147" s="45"/>
      <c r="I147" s="45"/>
      <c r="J147" s="45"/>
      <c r="K147" s="45"/>
      <c r="L147" s="45"/>
    </row>
    <row r="148" spans="4:12" s="44" customFormat="1" x14ac:dyDescent="0.2">
      <c r="D148" s="45"/>
      <c r="E148" s="45"/>
      <c r="F148" s="45"/>
      <c r="G148" s="45"/>
      <c r="H148" s="45"/>
      <c r="I148" s="45"/>
      <c r="J148" s="45"/>
      <c r="K148" s="45"/>
      <c r="L148" s="45"/>
    </row>
    <row r="149" spans="4:12" s="44" customFormat="1" x14ac:dyDescent="0.2">
      <c r="D149" s="45"/>
      <c r="E149" s="45"/>
      <c r="F149" s="45"/>
      <c r="G149" s="45"/>
      <c r="H149" s="45"/>
      <c r="I149" s="45"/>
      <c r="J149" s="45"/>
      <c r="K149" s="45"/>
      <c r="L149" s="45"/>
    </row>
    <row r="150" spans="4:12" s="44" customFormat="1" x14ac:dyDescent="0.2">
      <c r="D150" s="45"/>
      <c r="E150" s="45"/>
      <c r="F150" s="45"/>
      <c r="G150" s="45"/>
      <c r="H150" s="45"/>
      <c r="I150" s="45"/>
      <c r="J150" s="45"/>
      <c r="K150" s="45"/>
      <c r="L150" s="45"/>
    </row>
    <row r="151" spans="4:12" s="44" customFormat="1" x14ac:dyDescent="0.2">
      <c r="D151" s="45"/>
      <c r="E151" s="45"/>
      <c r="F151" s="45"/>
      <c r="G151" s="45"/>
      <c r="H151" s="45"/>
      <c r="I151" s="45"/>
      <c r="J151" s="45"/>
      <c r="K151" s="45"/>
      <c r="L151" s="45"/>
    </row>
    <row r="152" spans="4:12" s="44" customFormat="1" x14ac:dyDescent="0.2">
      <c r="D152" s="45"/>
      <c r="E152" s="45"/>
      <c r="F152" s="45"/>
      <c r="G152" s="45"/>
      <c r="H152" s="45"/>
      <c r="I152" s="45"/>
      <c r="J152" s="45"/>
      <c r="K152" s="45"/>
      <c r="L152" s="45"/>
    </row>
    <row r="153" spans="4:12" s="44" customFormat="1" x14ac:dyDescent="0.2">
      <c r="D153" s="45"/>
      <c r="E153" s="45"/>
      <c r="F153" s="45"/>
      <c r="G153" s="45"/>
      <c r="H153" s="45"/>
      <c r="I153" s="45"/>
      <c r="J153" s="45"/>
      <c r="K153" s="45"/>
      <c r="L153" s="45"/>
    </row>
    <row r="154" spans="4:12" s="44" customFormat="1" x14ac:dyDescent="0.2">
      <c r="D154" s="45"/>
      <c r="E154" s="45"/>
      <c r="F154" s="45"/>
      <c r="G154" s="45"/>
      <c r="H154" s="45"/>
      <c r="I154" s="45"/>
      <c r="J154" s="45"/>
      <c r="K154" s="45"/>
      <c r="L154" s="45"/>
    </row>
    <row r="155" spans="4:12" s="44" customFormat="1" x14ac:dyDescent="0.2">
      <c r="D155" s="45"/>
      <c r="E155" s="45"/>
      <c r="F155" s="45"/>
      <c r="G155" s="45"/>
      <c r="H155" s="45"/>
      <c r="I155" s="45"/>
      <c r="J155" s="45"/>
      <c r="K155" s="45"/>
      <c r="L155" s="45"/>
    </row>
    <row r="156" spans="4:12" s="44" customFormat="1" x14ac:dyDescent="0.2">
      <c r="D156" s="45"/>
      <c r="E156" s="45"/>
      <c r="F156" s="45"/>
      <c r="G156" s="45"/>
      <c r="H156" s="45"/>
      <c r="I156" s="45"/>
      <c r="J156" s="45"/>
      <c r="K156" s="45"/>
      <c r="L156" s="45"/>
    </row>
    <row r="157" spans="4:12" s="44" customFormat="1" x14ac:dyDescent="0.2">
      <c r="D157" s="45"/>
      <c r="E157" s="45"/>
      <c r="F157" s="45"/>
      <c r="G157" s="45"/>
      <c r="H157" s="45"/>
      <c r="I157" s="45"/>
      <c r="J157" s="45"/>
      <c r="K157" s="45"/>
      <c r="L157" s="45"/>
    </row>
    <row r="158" spans="4:12" s="44" customFormat="1" x14ac:dyDescent="0.2">
      <c r="D158" s="45"/>
      <c r="E158" s="45"/>
      <c r="F158" s="45"/>
      <c r="G158" s="45"/>
      <c r="H158" s="45"/>
      <c r="I158" s="45"/>
      <c r="J158" s="45"/>
      <c r="K158" s="45"/>
      <c r="L158" s="45"/>
    </row>
    <row r="159" spans="4:12" s="44" customFormat="1" x14ac:dyDescent="0.2">
      <c r="D159" s="45"/>
      <c r="E159" s="45"/>
      <c r="F159" s="45"/>
      <c r="G159" s="45"/>
      <c r="H159" s="45"/>
      <c r="I159" s="45"/>
      <c r="J159" s="45"/>
      <c r="K159" s="45"/>
      <c r="L159" s="45"/>
    </row>
    <row r="160" spans="4:12" s="44" customFormat="1" x14ac:dyDescent="0.2">
      <c r="D160" s="45"/>
      <c r="E160" s="45"/>
      <c r="F160" s="45"/>
      <c r="G160" s="45"/>
      <c r="H160" s="45"/>
      <c r="I160" s="45"/>
      <c r="J160" s="45"/>
      <c r="K160" s="45"/>
      <c r="L160" s="45"/>
    </row>
    <row r="161" spans="4:12" s="44" customFormat="1" x14ac:dyDescent="0.2">
      <c r="D161" s="45"/>
      <c r="E161" s="45"/>
      <c r="F161" s="45"/>
      <c r="G161" s="45"/>
      <c r="H161" s="45"/>
      <c r="I161" s="45"/>
      <c r="J161" s="45"/>
      <c r="K161" s="45"/>
      <c r="L161" s="45"/>
    </row>
    <row r="162" spans="4:12" s="44" customFormat="1" x14ac:dyDescent="0.2">
      <c r="D162" s="45"/>
      <c r="E162" s="45"/>
      <c r="F162" s="45"/>
      <c r="G162" s="45"/>
      <c r="H162" s="45"/>
      <c r="I162" s="45"/>
      <c r="J162" s="45"/>
      <c r="K162" s="45"/>
      <c r="L162" s="45"/>
    </row>
    <row r="163" spans="4:12" s="44" customFormat="1" x14ac:dyDescent="0.2">
      <c r="D163" s="45"/>
      <c r="E163" s="45"/>
      <c r="F163" s="45"/>
      <c r="G163" s="45"/>
      <c r="H163" s="45"/>
      <c r="I163" s="45"/>
      <c r="J163" s="45"/>
      <c r="K163" s="45"/>
      <c r="L163" s="45"/>
    </row>
    <row r="164" spans="4:12" s="44" customFormat="1" x14ac:dyDescent="0.2">
      <c r="D164" s="45"/>
      <c r="E164" s="45"/>
      <c r="F164" s="45"/>
      <c r="G164" s="45"/>
      <c r="H164" s="45"/>
      <c r="I164" s="45"/>
      <c r="J164" s="45"/>
      <c r="K164" s="45"/>
      <c r="L164" s="45"/>
    </row>
    <row r="165" spans="4:12" s="44" customFormat="1" x14ac:dyDescent="0.2">
      <c r="D165" s="45"/>
      <c r="E165" s="45"/>
      <c r="F165" s="45"/>
      <c r="G165" s="45"/>
      <c r="H165" s="45"/>
      <c r="I165" s="45"/>
      <c r="J165" s="45"/>
      <c r="K165" s="45"/>
      <c r="L165" s="45"/>
    </row>
    <row r="166" spans="4:12" s="44" customFormat="1" x14ac:dyDescent="0.2">
      <c r="D166" s="45"/>
      <c r="E166" s="45"/>
      <c r="F166" s="45"/>
      <c r="G166" s="45"/>
      <c r="H166" s="45"/>
      <c r="I166" s="45"/>
      <c r="J166" s="45"/>
      <c r="K166" s="45"/>
      <c r="L166" s="45"/>
    </row>
    <row r="167" spans="4:12" s="44" customFormat="1" x14ac:dyDescent="0.2">
      <c r="D167" s="45"/>
      <c r="E167" s="45"/>
      <c r="F167" s="45"/>
      <c r="G167" s="45"/>
      <c r="H167" s="45"/>
      <c r="I167" s="45"/>
      <c r="J167" s="45"/>
      <c r="K167" s="45"/>
      <c r="L167" s="45"/>
    </row>
    <row r="168" spans="4:12" s="44" customFormat="1" x14ac:dyDescent="0.2">
      <c r="D168" s="45"/>
      <c r="E168" s="45"/>
      <c r="F168" s="45"/>
      <c r="G168" s="45"/>
      <c r="H168" s="45"/>
      <c r="I168" s="45"/>
      <c r="J168" s="45"/>
      <c r="K168" s="45"/>
      <c r="L168" s="45"/>
    </row>
    <row r="169" spans="4:12" s="44" customFormat="1" x14ac:dyDescent="0.2">
      <c r="D169" s="45"/>
      <c r="E169" s="45"/>
      <c r="F169" s="45"/>
      <c r="G169" s="45"/>
      <c r="H169" s="45"/>
      <c r="I169" s="45"/>
      <c r="J169" s="45"/>
      <c r="K169" s="45"/>
      <c r="L169" s="45"/>
    </row>
    <row r="170" spans="4:12" s="44" customFormat="1" x14ac:dyDescent="0.2">
      <c r="D170" s="45"/>
      <c r="E170" s="45"/>
      <c r="F170" s="45"/>
      <c r="G170" s="45"/>
      <c r="H170" s="45"/>
      <c r="I170" s="45"/>
      <c r="J170" s="45"/>
      <c r="K170" s="45"/>
      <c r="L170" s="45"/>
    </row>
    <row r="171" spans="4:12" s="44" customFormat="1" x14ac:dyDescent="0.2">
      <c r="D171" s="45"/>
      <c r="E171" s="45"/>
      <c r="F171" s="45"/>
      <c r="G171" s="45"/>
      <c r="H171" s="45"/>
      <c r="I171" s="45"/>
      <c r="J171" s="45"/>
      <c r="K171" s="45"/>
      <c r="L171" s="45"/>
    </row>
    <row r="172" spans="4:12" s="44" customFormat="1" x14ac:dyDescent="0.2">
      <c r="D172" s="45"/>
      <c r="E172" s="45"/>
      <c r="F172" s="45"/>
      <c r="G172" s="45"/>
      <c r="H172" s="45"/>
      <c r="I172" s="45"/>
      <c r="J172" s="45"/>
      <c r="K172" s="45"/>
      <c r="L172" s="45"/>
    </row>
    <row r="173" spans="4:12" s="44" customFormat="1" x14ac:dyDescent="0.2">
      <c r="D173" s="45"/>
      <c r="E173" s="45"/>
      <c r="F173" s="45"/>
      <c r="G173" s="45"/>
      <c r="H173" s="45"/>
      <c r="I173" s="45"/>
      <c r="J173" s="45"/>
      <c r="K173" s="45"/>
      <c r="L173" s="45"/>
    </row>
    <row r="174" spans="4:12" s="44" customFormat="1" x14ac:dyDescent="0.2">
      <c r="D174" s="45"/>
      <c r="E174" s="45"/>
      <c r="F174" s="45"/>
      <c r="G174" s="45"/>
      <c r="H174" s="45"/>
      <c r="I174" s="45"/>
      <c r="J174" s="45"/>
      <c r="K174" s="45"/>
      <c r="L174" s="45"/>
    </row>
    <row r="175" spans="4:12" s="44" customFormat="1" x14ac:dyDescent="0.2">
      <c r="D175" s="45"/>
      <c r="E175" s="45"/>
      <c r="F175" s="45"/>
      <c r="G175" s="45"/>
      <c r="H175" s="45"/>
      <c r="I175" s="45"/>
      <c r="J175" s="45"/>
      <c r="K175" s="45"/>
      <c r="L175" s="45"/>
    </row>
    <row r="176" spans="4:12" s="44" customFormat="1" x14ac:dyDescent="0.2">
      <c r="D176" s="45"/>
      <c r="E176" s="45"/>
      <c r="F176" s="45"/>
      <c r="G176" s="45"/>
      <c r="H176" s="45"/>
      <c r="I176" s="45"/>
      <c r="J176" s="45"/>
      <c r="K176" s="45"/>
      <c r="L176" s="45"/>
    </row>
    <row r="177" spans="4:12" s="44" customFormat="1" x14ac:dyDescent="0.2">
      <c r="D177" s="45"/>
      <c r="E177" s="45"/>
      <c r="F177" s="45"/>
      <c r="G177" s="45"/>
      <c r="H177" s="45"/>
      <c r="I177" s="45"/>
      <c r="J177" s="45"/>
      <c r="K177" s="45"/>
      <c r="L177" s="45"/>
    </row>
    <row r="178" spans="4:12" s="44" customFormat="1" x14ac:dyDescent="0.2">
      <c r="D178" s="45"/>
      <c r="E178" s="45"/>
      <c r="F178" s="45"/>
      <c r="G178" s="45"/>
      <c r="H178" s="45"/>
      <c r="I178" s="45"/>
      <c r="J178" s="45"/>
      <c r="K178" s="45"/>
      <c r="L178" s="45"/>
    </row>
    <row r="179" spans="4:12" s="44" customFormat="1" x14ac:dyDescent="0.2">
      <c r="D179" s="45"/>
      <c r="E179" s="45"/>
      <c r="F179" s="45"/>
      <c r="G179" s="45"/>
      <c r="H179" s="45"/>
      <c r="I179" s="45"/>
      <c r="J179" s="45"/>
      <c r="K179" s="45"/>
      <c r="L179" s="45"/>
    </row>
    <row r="180" spans="4:12" s="44" customFormat="1" x14ac:dyDescent="0.2">
      <c r="D180" s="45"/>
      <c r="E180" s="45"/>
      <c r="F180" s="45"/>
      <c r="G180" s="45"/>
      <c r="H180" s="45"/>
      <c r="I180" s="45"/>
      <c r="J180" s="45"/>
      <c r="K180" s="45"/>
      <c r="L180" s="45"/>
    </row>
    <row r="181" spans="4:12" s="44" customFormat="1" x14ac:dyDescent="0.2">
      <c r="D181" s="45"/>
      <c r="E181" s="45"/>
      <c r="F181" s="45"/>
      <c r="G181" s="45"/>
      <c r="H181" s="45"/>
      <c r="I181" s="45"/>
      <c r="J181" s="45"/>
      <c r="K181" s="45"/>
      <c r="L181" s="45"/>
    </row>
    <row r="182" spans="4:12" s="44" customFormat="1" x14ac:dyDescent="0.2">
      <c r="D182" s="45"/>
      <c r="E182" s="45"/>
      <c r="F182" s="45"/>
      <c r="G182" s="45"/>
      <c r="H182" s="45"/>
      <c r="I182" s="45"/>
      <c r="J182" s="45"/>
      <c r="K182" s="45"/>
      <c r="L182" s="45"/>
    </row>
    <row r="183" spans="4:12" s="44" customFormat="1" x14ac:dyDescent="0.2">
      <c r="D183" s="45"/>
      <c r="E183" s="45"/>
      <c r="F183" s="45"/>
      <c r="G183" s="45"/>
      <c r="H183" s="45"/>
      <c r="I183" s="45"/>
      <c r="J183" s="45"/>
      <c r="K183" s="45"/>
      <c r="L183" s="45"/>
    </row>
    <row r="184" spans="4:12" s="44" customFormat="1" x14ac:dyDescent="0.2">
      <c r="D184" s="45"/>
      <c r="E184" s="45"/>
      <c r="F184" s="45"/>
      <c r="G184" s="45"/>
      <c r="H184" s="45"/>
      <c r="I184" s="45"/>
      <c r="J184" s="45"/>
      <c r="K184" s="45"/>
      <c r="L184" s="45"/>
    </row>
    <row r="185" spans="4:12" s="44" customFormat="1" x14ac:dyDescent="0.2">
      <c r="D185" s="45"/>
      <c r="E185" s="45"/>
      <c r="F185" s="45"/>
      <c r="G185" s="45"/>
      <c r="H185" s="45"/>
      <c r="I185" s="45"/>
      <c r="J185" s="45"/>
      <c r="K185" s="45"/>
      <c r="L185" s="45"/>
    </row>
    <row r="186" spans="4:12" s="44" customFormat="1" x14ac:dyDescent="0.2">
      <c r="D186" s="45"/>
      <c r="E186" s="45"/>
      <c r="F186" s="45"/>
      <c r="G186" s="45"/>
      <c r="H186" s="45"/>
      <c r="I186" s="45"/>
      <c r="J186" s="45"/>
      <c r="K186" s="45"/>
      <c r="L186" s="45"/>
    </row>
    <row r="187" spans="4:12" s="44" customFormat="1" x14ac:dyDescent="0.2">
      <c r="D187" s="45"/>
      <c r="E187" s="45"/>
      <c r="F187" s="45"/>
      <c r="G187" s="45"/>
      <c r="H187" s="45"/>
      <c r="I187" s="45"/>
      <c r="J187" s="45"/>
      <c r="K187" s="45"/>
      <c r="L187" s="45"/>
    </row>
    <row r="188" spans="4:12" s="44" customFormat="1" x14ac:dyDescent="0.2">
      <c r="D188" s="45"/>
      <c r="E188" s="45"/>
      <c r="F188" s="45"/>
      <c r="G188" s="45"/>
      <c r="H188" s="45"/>
      <c r="I188" s="45"/>
      <c r="J188" s="45"/>
      <c r="K188" s="45"/>
      <c r="L188" s="45"/>
    </row>
    <row r="189" spans="4:12" s="44" customFormat="1" x14ac:dyDescent="0.2">
      <c r="D189" s="45"/>
      <c r="E189" s="45"/>
      <c r="F189" s="45"/>
      <c r="G189" s="45"/>
      <c r="H189" s="45"/>
      <c r="I189" s="45"/>
      <c r="J189" s="45"/>
      <c r="K189" s="45"/>
      <c r="L189" s="45"/>
    </row>
    <row r="190" spans="4:12" s="44" customFormat="1" x14ac:dyDescent="0.2">
      <c r="D190" s="45"/>
      <c r="E190" s="45"/>
      <c r="F190" s="45"/>
      <c r="G190" s="45"/>
      <c r="H190" s="45"/>
      <c r="I190" s="45"/>
      <c r="J190" s="45"/>
      <c r="K190" s="45"/>
      <c r="L190" s="45"/>
    </row>
    <row r="191" spans="4:12" s="44" customFormat="1" x14ac:dyDescent="0.2">
      <c r="D191" s="45"/>
      <c r="E191" s="45"/>
      <c r="F191" s="45"/>
      <c r="G191" s="45"/>
      <c r="H191" s="45"/>
      <c r="I191" s="45"/>
      <c r="J191" s="45"/>
      <c r="K191" s="45"/>
      <c r="L191" s="45"/>
    </row>
    <row r="192" spans="4:12" s="44" customFormat="1" x14ac:dyDescent="0.2">
      <c r="D192" s="45"/>
      <c r="E192" s="45"/>
      <c r="F192" s="45"/>
      <c r="G192" s="45"/>
      <c r="H192" s="45"/>
      <c r="I192" s="45"/>
      <c r="J192" s="45"/>
      <c r="K192" s="45"/>
      <c r="L192" s="45"/>
    </row>
    <row r="193" spans="4:12" s="44" customFormat="1" x14ac:dyDescent="0.2">
      <c r="D193" s="45"/>
      <c r="E193" s="45"/>
      <c r="F193" s="45"/>
      <c r="G193" s="45"/>
      <c r="H193" s="45"/>
      <c r="I193" s="45"/>
      <c r="J193" s="45"/>
      <c r="K193" s="45"/>
      <c r="L193" s="45"/>
    </row>
    <row r="194" spans="4:12" s="44" customFormat="1" x14ac:dyDescent="0.2">
      <c r="D194" s="45"/>
      <c r="E194" s="45"/>
      <c r="F194" s="45"/>
      <c r="G194" s="45"/>
      <c r="H194" s="45"/>
      <c r="I194" s="45"/>
      <c r="J194" s="45"/>
      <c r="K194" s="45"/>
      <c r="L194" s="45"/>
    </row>
    <row r="195" spans="4:12" s="44" customFormat="1" x14ac:dyDescent="0.2">
      <c r="D195" s="45"/>
      <c r="E195" s="45"/>
      <c r="F195" s="45"/>
      <c r="G195" s="45"/>
      <c r="H195" s="45"/>
      <c r="I195" s="45"/>
      <c r="J195" s="45"/>
      <c r="K195" s="45"/>
      <c r="L195" s="45"/>
    </row>
    <row r="196" spans="4:12" s="44" customFormat="1" x14ac:dyDescent="0.2">
      <c r="D196" s="45"/>
      <c r="E196" s="45"/>
      <c r="F196" s="45"/>
      <c r="G196" s="45"/>
      <c r="H196" s="45"/>
      <c r="I196" s="45"/>
      <c r="J196" s="45"/>
      <c r="K196" s="45"/>
      <c r="L196" s="45"/>
    </row>
    <row r="197" spans="4:12" s="44" customFormat="1" x14ac:dyDescent="0.2">
      <c r="D197" s="45"/>
      <c r="E197" s="45"/>
      <c r="F197" s="45"/>
      <c r="G197" s="45"/>
      <c r="H197" s="45"/>
      <c r="I197" s="45"/>
      <c r="J197" s="45"/>
      <c r="K197" s="45"/>
      <c r="L197" s="45"/>
    </row>
    <row r="198" spans="4:12" s="44" customFormat="1" x14ac:dyDescent="0.2">
      <c r="D198" s="45"/>
      <c r="E198" s="45"/>
      <c r="F198" s="45"/>
      <c r="G198" s="45"/>
      <c r="H198" s="45"/>
      <c r="I198" s="45"/>
      <c r="J198" s="45"/>
      <c r="K198" s="45"/>
      <c r="L198" s="45"/>
    </row>
    <row r="199" spans="4:12" s="44" customFormat="1" x14ac:dyDescent="0.2">
      <c r="D199" s="45"/>
      <c r="E199" s="45"/>
      <c r="F199" s="45"/>
      <c r="G199" s="45"/>
      <c r="H199" s="45"/>
      <c r="I199" s="45"/>
      <c r="J199" s="45"/>
      <c r="K199" s="45"/>
      <c r="L199" s="45"/>
    </row>
    <row r="200" spans="4:12" s="44" customFormat="1" x14ac:dyDescent="0.2">
      <c r="D200" s="45"/>
      <c r="E200" s="45"/>
      <c r="F200" s="45"/>
      <c r="G200" s="45"/>
      <c r="H200" s="45"/>
      <c r="I200" s="45"/>
      <c r="J200" s="45"/>
      <c r="K200" s="45"/>
      <c r="L200" s="45"/>
    </row>
    <row r="201" spans="4:12" s="44" customFormat="1" x14ac:dyDescent="0.2">
      <c r="D201" s="45"/>
      <c r="E201" s="45"/>
      <c r="F201" s="45"/>
      <c r="G201" s="45"/>
      <c r="H201" s="45"/>
      <c r="I201" s="45"/>
      <c r="J201" s="45"/>
      <c r="K201" s="45"/>
      <c r="L201" s="45"/>
    </row>
    <row r="202" spans="4:12" s="44" customFormat="1" x14ac:dyDescent="0.2">
      <c r="D202" s="45"/>
      <c r="E202" s="45"/>
      <c r="F202" s="45"/>
      <c r="G202" s="45"/>
      <c r="H202" s="45"/>
      <c r="I202" s="45"/>
      <c r="J202" s="45"/>
      <c r="K202" s="45"/>
      <c r="L202" s="45"/>
    </row>
    <row r="203" spans="4:12" s="44" customFormat="1" x14ac:dyDescent="0.2">
      <c r="D203" s="45"/>
      <c r="E203" s="45"/>
      <c r="F203" s="45"/>
      <c r="G203" s="45"/>
      <c r="H203" s="45"/>
      <c r="I203" s="45"/>
      <c r="J203" s="45"/>
      <c r="K203" s="45"/>
      <c r="L203" s="45"/>
    </row>
    <row r="204" spans="4:12" s="44" customFormat="1" x14ac:dyDescent="0.2">
      <c r="D204" s="45"/>
      <c r="E204" s="45"/>
      <c r="F204" s="45"/>
      <c r="G204" s="45"/>
      <c r="H204" s="45"/>
      <c r="I204" s="45"/>
      <c r="J204" s="45"/>
      <c r="K204" s="45"/>
      <c r="L204" s="45"/>
    </row>
    <row r="205" spans="4:12" s="44" customFormat="1" x14ac:dyDescent="0.2">
      <c r="D205" s="45"/>
      <c r="E205" s="45"/>
      <c r="F205" s="45"/>
      <c r="G205" s="45"/>
      <c r="H205" s="45"/>
      <c r="I205" s="45"/>
      <c r="J205" s="45"/>
      <c r="K205" s="45"/>
      <c r="L205" s="45"/>
    </row>
    <row r="206" spans="4:12" s="44" customFormat="1" x14ac:dyDescent="0.2">
      <c r="D206" s="45"/>
      <c r="E206" s="45"/>
      <c r="F206" s="45"/>
      <c r="G206" s="45"/>
      <c r="H206" s="45"/>
      <c r="I206" s="45"/>
      <c r="J206" s="45"/>
      <c r="K206" s="45"/>
      <c r="L206" s="45"/>
    </row>
    <row r="207" spans="4:12" s="44" customFormat="1" x14ac:dyDescent="0.2">
      <c r="D207" s="45"/>
      <c r="E207" s="45"/>
      <c r="F207" s="45"/>
      <c r="G207" s="45"/>
      <c r="H207" s="45"/>
      <c r="I207" s="45"/>
      <c r="J207" s="45"/>
      <c r="K207" s="45"/>
      <c r="L207" s="45"/>
    </row>
    <row r="208" spans="4:12" s="44" customFormat="1" x14ac:dyDescent="0.2">
      <c r="D208" s="45"/>
      <c r="E208" s="45"/>
      <c r="F208" s="45"/>
      <c r="G208" s="45"/>
      <c r="H208" s="45"/>
      <c r="I208" s="45"/>
      <c r="J208" s="45"/>
      <c r="K208" s="45"/>
      <c r="L208" s="45"/>
    </row>
    <row r="209" spans="4:12" s="44" customFormat="1" x14ac:dyDescent="0.2">
      <c r="D209" s="45"/>
      <c r="E209" s="45"/>
      <c r="F209" s="45"/>
      <c r="G209" s="45"/>
      <c r="H209" s="45"/>
      <c r="I209" s="45"/>
      <c r="J209" s="45"/>
      <c r="K209" s="45"/>
      <c r="L209" s="45"/>
    </row>
    <row r="210" spans="4:12" s="44" customFormat="1" x14ac:dyDescent="0.2">
      <c r="D210" s="45"/>
      <c r="E210" s="45"/>
      <c r="F210" s="45"/>
      <c r="G210" s="45"/>
      <c r="H210" s="45"/>
      <c r="I210" s="45"/>
      <c r="J210" s="45"/>
      <c r="K210" s="45"/>
      <c r="L210" s="45"/>
    </row>
    <row r="211" spans="4:12" s="44" customFormat="1" x14ac:dyDescent="0.2">
      <c r="D211" s="45"/>
      <c r="E211" s="45"/>
      <c r="F211" s="45"/>
      <c r="G211" s="45"/>
      <c r="H211" s="45"/>
      <c r="I211" s="45"/>
      <c r="J211" s="45"/>
      <c r="K211" s="45"/>
      <c r="L211" s="45"/>
    </row>
    <row r="212" spans="4:12" s="44" customFormat="1" x14ac:dyDescent="0.2">
      <c r="D212" s="45"/>
      <c r="E212" s="45"/>
      <c r="F212" s="45"/>
      <c r="G212" s="45"/>
      <c r="H212" s="45"/>
      <c r="I212" s="45"/>
      <c r="J212" s="45"/>
      <c r="K212" s="45"/>
      <c r="L212" s="45"/>
    </row>
    <row r="213" spans="4:12" s="44" customFormat="1" x14ac:dyDescent="0.2">
      <c r="D213" s="45"/>
      <c r="E213" s="45"/>
      <c r="F213" s="45"/>
      <c r="G213" s="45"/>
      <c r="H213" s="45"/>
      <c r="I213" s="45"/>
      <c r="J213" s="45"/>
      <c r="K213" s="45"/>
      <c r="L213" s="45"/>
    </row>
    <row r="214" spans="4:12" s="44" customFormat="1" x14ac:dyDescent="0.2">
      <c r="D214" s="45"/>
      <c r="E214" s="45"/>
      <c r="F214" s="45"/>
      <c r="G214" s="45"/>
      <c r="H214" s="45"/>
      <c r="I214" s="45"/>
      <c r="J214" s="45"/>
      <c r="K214" s="45"/>
      <c r="L214" s="45"/>
    </row>
    <row r="215" spans="4:12" s="44" customFormat="1" x14ac:dyDescent="0.2">
      <c r="D215" s="45"/>
      <c r="E215" s="45"/>
      <c r="F215" s="45"/>
      <c r="G215" s="45"/>
      <c r="H215" s="45"/>
      <c r="I215" s="45"/>
      <c r="J215" s="45"/>
      <c r="K215" s="45"/>
      <c r="L215" s="45"/>
    </row>
    <row r="216" spans="4:12" s="44" customFormat="1" x14ac:dyDescent="0.2">
      <c r="D216" s="45"/>
      <c r="E216" s="45"/>
      <c r="F216" s="45"/>
      <c r="G216" s="45"/>
      <c r="H216" s="45"/>
      <c r="I216" s="45"/>
      <c r="J216" s="45"/>
      <c r="K216" s="45"/>
      <c r="L216" s="45"/>
    </row>
    <row r="217" spans="4:12" s="44" customFormat="1" x14ac:dyDescent="0.2">
      <c r="D217" s="45"/>
      <c r="E217" s="45"/>
      <c r="F217" s="45"/>
      <c r="G217" s="45"/>
      <c r="H217" s="45"/>
      <c r="I217" s="45"/>
      <c r="J217" s="45"/>
      <c r="K217" s="45"/>
      <c r="L217" s="45"/>
    </row>
    <row r="218" spans="4:12" s="44" customFormat="1" x14ac:dyDescent="0.2">
      <c r="D218" s="45"/>
      <c r="E218" s="45"/>
      <c r="F218" s="45"/>
      <c r="G218" s="45"/>
      <c r="H218" s="45"/>
      <c r="I218" s="45"/>
      <c r="J218" s="45"/>
      <c r="K218" s="45"/>
      <c r="L218" s="45"/>
    </row>
    <row r="219" spans="4:12" s="44" customFormat="1" x14ac:dyDescent="0.2">
      <c r="D219" s="45"/>
      <c r="E219" s="45"/>
      <c r="F219" s="45"/>
      <c r="G219" s="45"/>
      <c r="H219" s="45"/>
      <c r="I219" s="45"/>
      <c r="J219" s="45"/>
      <c r="K219" s="45"/>
      <c r="L219" s="45"/>
    </row>
    <row r="220" spans="4:12" s="44" customFormat="1" x14ac:dyDescent="0.2">
      <c r="D220" s="45"/>
      <c r="E220" s="45"/>
      <c r="F220" s="45"/>
      <c r="G220" s="45"/>
      <c r="H220" s="45"/>
      <c r="I220" s="45"/>
      <c r="J220" s="45"/>
      <c r="K220" s="45"/>
      <c r="L220" s="45"/>
    </row>
    <row r="221" spans="4:12" s="44" customFormat="1" x14ac:dyDescent="0.2">
      <c r="D221" s="45"/>
      <c r="E221" s="45"/>
      <c r="F221" s="45"/>
      <c r="G221" s="45"/>
      <c r="H221" s="45"/>
      <c r="I221" s="45"/>
      <c r="J221" s="45"/>
      <c r="K221" s="45"/>
      <c r="L221" s="45"/>
    </row>
    <row r="222" spans="4:12" s="44" customFormat="1" x14ac:dyDescent="0.2">
      <c r="D222" s="45"/>
      <c r="E222" s="45"/>
      <c r="F222" s="45"/>
      <c r="G222" s="45"/>
      <c r="H222" s="45"/>
      <c r="I222" s="45"/>
      <c r="J222" s="45"/>
      <c r="K222" s="45"/>
      <c r="L222" s="45"/>
    </row>
    <row r="223" spans="4:12" s="44" customFormat="1" x14ac:dyDescent="0.2">
      <c r="D223" s="45"/>
      <c r="E223" s="45"/>
      <c r="F223" s="45"/>
      <c r="G223" s="45"/>
      <c r="H223" s="45"/>
      <c r="I223" s="45"/>
      <c r="J223" s="45"/>
      <c r="K223" s="45"/>
      <c r="L223" s="45"/>
    </row>
    <row r="224" spans="4:12" s="44" customFormat="1" x14ac:dyDescent="0.2">
      <c r="D224" s="45"/>
      <c r="E224" s="45"/>
      <c r="F224" s="45"/>
      <c r="G224" s="45"/>
      <c r="H224" s="45"/>
      <c r="I224" s="45"/>
      <c r="J224" s="45"/>
      <c r="K224" s="45"/>
      <c r="L224" s="45"/>
    </row>
    <row r="225" spans="4:12" s="44" customFormat="1" x14ac:dyDescent="0.2">
      <c r="D225" s="45"/>
      <c r="E225" s="45"/>
      <c r="F225" s="45"/>
      <c r="G225" s="45"/>
      <c r="H225" s="45"/>
      <c r="I225" s="45"/>
      <c r="J225" s="45"/>
      <c r="K225" s="45"/>
      <c r="L225" s="45"/>
    </row>
    <row r="226" spans="4:12" s="44" customFormat="1" x14ac:dyDescent="0.2">
      <c r="D226" s="45"/>
      <c r="E226" s="45"/>
      <c r="F226" s="45"/>
      <c r="G226" s="45"/>
      <c r="H226" s="45"/>
      <c r="I226" s="45"/>
      <c r="J226" s="45"/>
      <c r="K226" s="45"/>
      <c r="L226" s="45"/>
    </row>
    <row r="227" spans="4:12" s="44" customFormat="1" x14ac:dyDescent="0.2">
      <c r="D227" s="45"/>
      <c r="E227" s="45"/>
      <c r="F227" s="45"/>
      <c r="G227" s="45"/>
      <c r="H227" s="45"/>
      <c r="I227" s="45"/>
      <c r="J227" s="45"/>
      <c r="K227" s="45"/>
      <c r="L227" s="45"/>
    </row>
    <row r="228" spans="4:12" s="44" customFormat="1" x14ac:dyDescent="0.2">
      <c r="D228" s="45"/>
      <c r="E228" s="45"/>
      <c r="F228" s="45"/>
      <c r="G228" s="45"/>
      <c r="H228" s="45"/>
      <c r="I228" s="45"/>
      <c r="J228" s="45"/>
      <c r="K228" s="45"/>
      <c r="L228" s="45"/>
    </row>
    <row r="229" spans="4:12" s="44" customFormat="1" x14ac:dyDescent="0.2">
      <c r="D229" s="45"/>
      <c r="E229" s="45"/>
      <c r="F229" s="45"/>
      <c r="G229" s="45"/>
      <c r="H229" s="45"/>
      <c r="I229" s="45"/>
      <c r="J229" s="45"/>
      <c r="K229" s="45"/>
      <c r="L229" s="45"/>
    </row>
    <row r="230" spans="4:12" s="44" customFormat="1" x14ac:dyDescent="0.2">
      <c r="D230" s="45"/>
      <c r="E230" s="45"/>
      <c r="F230" s="45"/>
      <c r="G230" s="45"/>
      <c r="H230" s="45"/>
      <c r="I230" s="45"/>
      <c r="J230" s="45"/>
      <c r="K230" s="45"/>
      <c r="L230" s="45"/>
    </row>
    <row r="231" spans="4:12" s="44" customFormat="1" x14ac:dyDescent="0.2">
      <c r="D231" s="45"/>
      <c r="E231" s="45"/>
      <c r="F231" s="45"/>
      <c r="G231" s="45"/>
      <c r="H231" s="45"/>
      <c r="I231" s="45"/>
      <c r="J231" s="45"/>
      <c r="K231" s="45"/>
      <c r="L231" s="45"/>
    </row>
    <row r="232" spans="4:12" s="44" customFormat="1" x14ac:dyDescent="0.2">
      <c r="D232" s="45"/>
      <c r="E232" s="45"/>
      <c r="F232" s="45"/>
      <c r="G232" s="45"/>
      <c r="H232" s="45"/>
      <c r="I232" s="45"/>
      <c r="J232" s="45"/>
      <c r="K232" s="45"/>
      <c r="L232" s="45"/>
    </row>
    <row r="233" spans="4:12" s="44" customFormat="1" x14ac:dyDescent="0.2">
      <c r="D233" s="45"/>
      <c r="E233" s="45"/>
      <c r="F233" s="45"/>
      <c r="G233" s="45"/>
      <c r="H233" s="45"/>
      <c r="I233" s="45"/>
      <c r="J233" s="45"/>
      <c r="K233" s="45"/>
      <c r="L233" s="45"/>
    </row>
    <row r="234" spans="4:12" s="44" customFormat="1" x14ac:dyDescent="0.2">
      <c r="D234" s="45"/>
      <c r="E234" s="45"/>
      <c r="F234" s="45"/>
      <c r="G234" s="45"/>
      <c r="H234" s="45"/>
      <c r="I234" s="45"/>
      <c r="J234" s="45"/>
      <c r="K234" s="45"/>
      <c r="L234" s="45"/>
    </row>
    <row r="235" spans="4:12" s="44" customFormat="1" x14ac:dyDescent="0.2">
      <c r="D235" s="45"/>
      <c r="E235" s="45"/>
      <c r="F235" s="45"/>
      <c r="G235" s="45"/>
      <c r="H235" s="45"/>
      <c r="I235" s="45"/>
      <c r="J235" s="45"/>
      <c r="K235" s="45"/>
      <c r="L235" s="45"/>
    </row>
    <row r="236" spans="4:12" s="44" customFormat="1" x14ac:dyDescent="0.2">
      <c r="D236" s="45"/>
      <c r="E236" s="45"/>
      <c r="F236" s="45"/>
      <c r="G236" s="45"/>
      <c r="H236" s="45"/>
      <c r="I236" s="45"/>
      <c r="J236" s="45"/>
      <c r="K236" s="45"/>
      <c r="L236" s="45"/>
    </row>
    <row r="237" spans="4:12" s="44" customFormat="1" x14ac:dyDescent="0.2">
      <c r="D237" s="45"/>
      <c r="E237" s="45"/>
      <c r="F237" s="45"/>
      <c r="G237" s="45"/>
      <c r="H237" s="45"/>
      <c r="I237" s="45"/>
      <c r="J237" s="45"/>
      <c r="K237" s="45"/>
      <c r="L237" s="45"/>
    </row>
    <row r="238" spans="4:12" s="44" customFormat="1" x14ac:dyDescent="0.2">
      <c r="D238" s="45"/>
      <c r="E238" s="45"/>
      <c r="F238" s="45"/>
      <c r="G238" s="45"/>
      <c r="H238" s="45"/>
      <c r="I238" s="45"/>
      <c r="J238" s="45"/>
      <c r="K238" s="45"/>
      <c r="L238" s="45"/>
    </row>
    <row r="239" spans="4:12" s="44" customFormat="1" x14ac:dyDescent="0.2">
      <c r="D239" s="45"/>
      <c r="E239" s="45"/>
      <c r="F239" s="45"/>
      <c r="G239" s="45"/>
      <c r="H239" s="45"/>
      <c r="I239" s="45"/>
      <c r="J239" s="45"/>
      <c r="K239" s="45"/>
      <c r="L239" s="45"/>
    </row>
    <row r="240" spans="4:12" s="44" customFormat="1" x14ac:dyDescent="0.2">
      <c r="D240" s="45"/>
      <c r="E240" s="45"/>
      <c r="F240" s="45"/>
      <c r="G240" s="45"/>
      <c r="H240" s="45"/>
      <c r="I240" s="45"/>
      <c r="J240" s="45"/>
      <c r="K240" s="45"/>
      <c r="L240" s="45"/>
    </row>
    <row r="241" spans="4:12" s="44" customFormat="1" x14ac:dyDescent="0.2">
      <c r="D241" s="45"/>
      <c r="E241" s="45"/>
      <c r="F241" s="45"/>
      <c r="G241" s="45"/>
      <c r="H241" s="45"/>
      <c r="I241" s="45"/>
      <c r="J241" s="45"/>
      <c r="K241" s="45"/>
      <c r="L241" s="45"/>
    </row>
    <row r="242" spans="4:12" s="44" customFormat="1" x14ac:dyDescent="0.2">
      <c r="D242" s="45"/>
      <c r="E242" s="45"/>
      <c r="F242" s="45"/>
      <c r="G242" s="45"/>
      <c r="H242" s="45"/>
      <c r="I242" s="45"/>
      <c r="J242" s="45"/>
      <c r="K242" s="45"/>
      <c r="L242" s="45"/>
    </row>
    <row r="243" spans="4:12" s="44" customFormat="1" x14ac:dyDescent="0.2">
      <c r="D243" s="45"/>
      <c r="E243" s="45"/>
      <c r="F243" s="45"/>
      <c r="G243" s="45"/>
      <c r="H243" s="45"/>
      <c r="I243" s="45"/>
      <c r="J243" s="45"/>
      <c r="K243" s="45"/>
      <c r="L243" s="45"/>
    </row>
    <row r="244" spans="4:12" s="44" customFormat="1" x14ac:dyDescent="0.2">
      <c r="D244" s="45"/>
      <c r="E244" s="45"/>
      <c r="F244" s="45"/>
      <c r="G244" s="45"/>
      <c r="H244" s="45"/>
      <c r="I244" s="45"/>
      <c r="J244" s="45"/>
      <c r="K244" s="45"/>
      <c r="L244" s="45"/>
    </row>
    <row r="245" spans="4:12" s="44" customFormat="1" x14ac:dyDescent="0.2">
      <c r="D245" s="45"/>
      <c r="E245" s="45"/>
      <c r="F245" s="45"/>
      <c r="G245" s="45"/>
      <c r="H245" s="45"/>
      <c r="I245" s="45"/>
      <c r="J245" s="45"/>
      <c r="K245" s="45"/>
      <c r="L245" s="45"/>
    </row>
    <row r="246" spans="4:12" s="44" customFormat="1" x14ac:dyDescent="0.2">
      <c r="D246" s="45"/>
      <c r="E246" s="45"/>
      <c r="F246" s="45"/>
      <c r="G246" s="45"/>
      <c r="H246" s="45"/>
      <c r="I246" s="45"/>
      <c r="J246" s="45"/>
      <c r="K246" s="45"/>
      <c r="L246" s="45"/>
    </row>
    <row r="247" spans="4:12" s="44" customFormat="1" x14ac:dyDescent="0.2">
      <c r="D247" s="45"/>
      <c r="E247" s="45"/>
      <c r="F247" s="45"/>
      <c r="G247" s="45"/>
      <c r="H247" s="45"/>
      <c r="I247" s="45"/>
      <c r="J247" s="45"/>
      <c r="K247" s="45"/>
      <c r="L247" s="45"/>
    </row>
    <row r="248" spans="4:12" s="44" customFormat="1" x14ac:dyDescent="0.2">
      <c r="D248" s="45"/>
      <c r="E248" s="45"/>
      <c r="F248" s="45"/>
      <c r="G248" s="45"/>
      <c r="H248" s="45"/>
      <c r="I248" s="45"/>
      <c r="J248" s="45"/>
      <c r="K248" s="45"/>
      <c r="L248" s="45"/>
    </row>
    <row r="249" spans="4:12" s="44" customFormat="1" x14ac:dyDescent="0.2">
      <c r="D249" s="45"/>
      <c r="E249" s="45"/>
      <c r="F249" s="45"/>
      <c r="G249" s="45"/>
      <c r="H249" s="45"/>
      <c r="I249" s="45"/>
      <c r="J249" s="45"/>
      <c r="K249" s="45"/>
      <c r="L249" s="45"/>
    </row>
    <row r="250" spans="4:12" s="44" customFormat="1" x14ac:dyDescent="0.2">
      <c r="D250" s="45"/>
      <c r="E250" s="45"/>
      <c r="F250" s="45"/>
      <c r="G250" s="45"/>
      <c r="H250" s="45"/>
      <c r="I250" s="45"/>
      <c r="J250" s="45"/>
      <c r="K250" s="45"/>
      <c r="L250" s="45"/>
    </row>
    <row r="251" spans="4:12" s="44" customFormat="1" x14ac:dyDescent="0.2">
      <c r="D251" s="45"/>
      <c r="E251" s="45"/>
      <c r="F251" s="45"/>
      <c r="G251" s="45"/>
      <c r="H251" s="45"/>
      <c r="I251" s="45"/>
      <c r="J251" s="45"/>
      <c r="K251" s="45"/>
      <c r="L251" s="45"/>
    </row>
    <row r="252" spans="4:12" s="44" customFormat="1" x14ac:dyDescent="0.2">
      <c r="D252" s="45"/>
      <c r="E252" s="45"/>
      <c r="F252" s="45"/>
      <c r="G252" s="45"/>
      <c r="H252" s="45"/>
      <c r="I252" s="45"/>
      <c r="J252" s="45"/>
      <c r="K252" s="45"/>
      <c r="L252" s="45"/>
    </row>
    <row r="253" spans="4:12" s="44" customFormat="1" x14ac:dyDescent="0.2">
      <c r="D253" s="45"/>
      <c r="E253" s="45"/>
      <c r="F253" s="45"/>
      <c r="G253" s="45"/>
      <c r="H253" s="45"/>
      <c r="I253" s="45"/>
      <c r="J253" s="45"/>
      <c r="K253" s="45"/>
      <c r="L253" s="45"/>
    </row>
    <row r="254" spans="4:12" s="44" customFormat="1" x14ac:dyDescent="0.2">
      <c r="D254" s="45"/>
      <c r="E254" s="45"/>
      <c r="F254" s="45"/>
      <c r="G254" s="45"/>
      <c r="H254" s="45"/>
      <c r="I254" s="45"/>
      <c r="J254" s="45"/>
      <c r="K254" s="45"/>
      <c r="L254" s="45"/>
    </row>
    <row r="255" spans="4:12" s="44" customFormat="1" x14ac:dyDescent="0.2">
      <c r="D255" s="45"/>
      <c r="E255" s="45"/>
      <c r="F255" s="45"/>
      <c r="G255" s="45"/>
      <c r="H255" s="45"/>
      <c r="I255" s="45"/>
      <c r="J255" s="45"/>
      <c r="K255" s="45"/>
      <c r="L255" s="45"/>
    </row>
    <row r="256" spans="4:12" s="44" customFormat="1" x14ac:dyDescent="0.2">
      <c r="D256" s="45"/>
      <c r="E256" s="45"/>
      <c r="F256" s="45"/>
      <c r="G256" s="45"/>
      <c r="H256" s="45"/>
      <c r="I256" s="45"/>
      <c r="J256" s="45"/>
      <c r="K256" s="45"/>
      <c r="L256" s="45"/>
    </row>
    <row r="257" spans="4:12" s="44" customFormat="1" x14ac:dyDescent="0.2">
      <c r="D257" s="45"/>
      <c r="E257" s="45"/>
      <c r="F257" s="45"/>
      <c r="G257" s="45"/>
      <c r="H257" s="45"/>
      <c r="I257" s="45"/>
      <c r="J257" s="45"/>
      <c r="K257" s="45"/>
      <c r="L257" s="45"/>
    </row>
    <row r="258" spans="4:12" s="44" customFormat="1" x14ac:dyDescent="0.2">
      <c r="D258" s="45"/>
      <c r="E258" s="45"/>
      <c r="F258" s="45"/>
      <c r="G258" s="45"/>
      <c r="H258" s="45"/>
      <c r="I258" s="45"/>
      <c r="J258" s="45"/>
      <c r="K258" s="45"/>
      <c r="L258" s="45"/>
    </row>
    <row r="259" spans="4:12" s="44" customFormat="1" x14ac:dyDescent="0.2">
      <c r="D259" s="45"/>
      <c r="E259" s="45"/>
      <c r="F259" s="45"/>
      <c r="G259" s="45"/>
      <c r="H259" s="45"/>
      <c r="I259" s="45"/>
      <c r="J259" s="45"/>
      <c r="K259" s="45"/>
      <c r="L259" s="45"/>
    </row>
    <row r="260" spans="4:12" s="44" customFormat="1" x14ac:dyDescent="0.2">
      <c r="D260" s="45"/>
      <c r="E260" s="45"/>
      <c r="F260" s="45"/>
      <c r="G260" s="45"/>
      <c r="H260" s="45"/>
      <c r="I260" s="45"/>
      <c r="J260" s="45"/>
      <c r="K260" s="45"/>
      <c r="L260" s="45"/>
    </row>
    <row r="261" spans="4:12" s="44" customFormat="1" x14ac:dyDescent="0.2">
      <c r="D261" s="45"/>
      <c r="E261" s="45"/>
      <c r="F261" s="45"/>
      <c r="G261" s="45"/>
      <c r="H261" s="45"/>
      <c r="I261" s="45"/>
      <c r="J261" s="45"/>
      <c r="K261" s="45"/>
      <c r="L261" s="45"/>
    </row>
    <row r="262" spans="4:12" s="44" customFormat="1" x14ac:dyDescent="0.2">
      <c r="D262" s="45"/>
      <c r="E262" s="45"/>
      <c r="F262" s="45"/>
      <c r="G262" s="45"/>
      <c r="H262" s="45"/>
      <c r="I262" s="45"/>
      <c r="J262" s="45"/>
      <c r="K262" s="45"/>
      <c r="L262" s="45"/>
    </row>
    <row r="263" spans="4:12" s="44" customFormat="1" x14ac:dyDescent="0.2">
      <c r="D263" s="45"/>
      <c r="E263" s="45"/>
      <c r="F263" s="45"/>
      <c r="G263" s="45"/>
      <c r="H263" s="45"/>
      <c r="I263" s="45"/>
      <c r="J263" s="45"/>
      <c r="K263" s="45"/>
      <c r="L263" s="45"/>
    </row>
    <row r="264" spans="4:12" s="44" customFormat="1" x14ac:dyDescent="0.2">
      <c r="D264" s="45"/>
      <c r="E264" s="45"/>
      <c r="F264" s="45"/>
      <c r="G264" s="45"/>
      <c r="H264" s="45"/>
      <c r="I264" s="45"/>
      <c r="J264" s="45"/>
      <c r="K264" s="45"/>
      <c r="L264" s="45"/>
    </row>
    <row r="265" spans="4:12" s="44" customFormat="1" x14ac:dyDescent="0.2">
      <c r="D265" s="45"/>
      <c r="E265" s="45"/>
      <c r="F265" s="45"/>
      <c r="G265" s="45"/>
      <c r="H265" s="45"/>
      <c r="I265" s="45"/>
      <c r="J265" s="45"/>
      <c r="K265" s="45"/>
      <c r="L265" s="45"/>
    </row>
    <row r="266" spans="4:12" s="44" customFormat="1" x14ac:dyDescent="0.2">
      <c r="D266" s="45"/>
      <c r="E266" s="45"/>
      <c r="F266" s="45"/>
      <c r="G266" s="45"/>
      <c r="H266" s="45"/>
      <c r="I266" s="45"/>
      <c r="J266" s="45"/>
      <c r="K266" s="45"/>
      <c r="L266" s="45"/>
    </row>
    <row r="267" spans="4:12" s="44" customFormat="1" x14ac:dyDescent="0.2">
      <c r="D267" s="45"/>
      <c r="E267" s="45"/>
      <c r="F267" s="45"/>
      <c r="G267" s="45"/>
      <c r="H267" s="45"/>
      <c r="I267" s="45"/>
      <c r="J267" s="45"/>
      <c r="K267" s="45"/>
      <c r="L267" s="45"/>
    </row>
    <row r="268" spans="4:12" s="44" customFormat="1" x14ac:dyDescent="0.2">
      <c r="D268" s="45"/>
      <c r="E268" s="45"/>
      <c r="F268" s="45"/>
      <c r="G268" s="45"/>
      <c r="H268" s="45"/>
      <c r="I268" s="45"/>
      <c r="J268" s="45"/>
      <c r="K268" s="45"/>
      <c r="L268" s="45"/>
    </row>
    <row r="269" spans="4:12" s="44" customFormat="1" x14ac:dyDescent="0.2">
      <c r="D269" s="45"/>
      <c r="E269" s="45"/>
      <c r="F269" s="45"/>
      <c r="G269" s="45"/>
      <c r="H269" s="45"/>
      <c r="I269" s="45"/>
      <c r="J269" s="45"/>
      <c r="K269" s="45"/>
      <c r="L269" s="45"/>
    </row>
    <row r="270" spans="4:12" s="44" customFormat="1" x14ac:dyDescent="0.2">
      <c r="D270" s="45"/>
      <c r="E270" s="45"/>
      <c r="F270" s="45"/>
      <c r="G270" s="45"/>
      <c r="H270" s="45"/>
      <c r="I270" s="45"/>
      <c r="J270" s="45"/>
      <c r="K270" s="45"/>
      <c r="L270" s="45"/>
    </row>
    <row r="271" spans="4:12" s="44" customFormat="1" x14ac:dyDescent="0.2">
      <c r="D271" s="45"/>
      <c r="E271" s="45"/>
      <c r="F271" s="45"/>
      <c r="G271" s="45"/>
      <c r="H271" s="45"/>
      <c r="I271" s="45"/>
      <c r="J271" s="45"/>
      <c r="K271" s="45"/>
      <c r="L271" s="45"/>
    </row>
    <row r="272" spans="4:12" s="44" customFormat="1" x14ac:dyDescent="0.2">
      <c r="D272" s="45"/>
      <c r="E272" s="45"/>
      <c r="F272" s="45"/>
      <c r="G272" s="45"/>
      <c r="H272" s="45"/>
      <c r="I272" s="45"/>
      <c r="J272" s="45"/>
      <c r="K272" s="45"/>
      <c r="L272" s="45"/>
    </row>
    <row r="273" spans="4:12" s="44" customFormat="1" x14ac:dyDescent="0.2">
      <c r="D273" s="45"/>
      <c r="E273" s="45"/>
      <c r="F273" s="45"/>
      <c r="G273" s="45"/>
      <c r="H273" s="45"/>
      <c r="I273" s="45"/>
      <c r="J273" s="45"/>
      <c r="K273" s="45"/>
      <c r="L273" s="45"/>
    </row>
    <row r="274" spans="4:12" s="44" customFormat="1" x14ac:dyDescent="0.2">
      <c r="D274" s="45"/>
      <c r="E274" s="45"/>
      <c r="F274" s="45"/>
      <c r="G274" s="45"/>
      <c r="H274" s="45"/>
      <c r="I274" s="45"/>
      <c r="J274" s="45"/>
      <c r="K274" s="45"/>
      <c r="L274" s="45"/>
    </row>
    <row r="275" spans="4:12" s="44" customFormat="1" x14ac:dyDescent="0.2">
      <c r="D275" s="45"/>
      <c r="E275" s="45"/>
      <c r="F275" s="45"/>
      <c r="G275" s="45"/>
      <c r="H275" s="45"/>
      <c r="I275" s="45"/>
      <c r="J275" s="45"/>
      <c r="K275" s="45"/>
      <c r="L275" s="45"/>
    </row>
    <row r="276" spans="4:12" s="44" customFormat="1" x14ac:dyDescent="0.2">
      <c r="D276" s="45"/>
      <c r="E276" s="45"/>
      <c r="F276" s="45"/>
      <c r="G276" s="45"/>
      <c r="H276" s="45"/>
      <c r="I276" s="45"/>
      <c r="J276" s="45"/>
      <c r="K276" s="45"/>
      <c r="L276" s="45"/>
    </row>
    <row r="277" spans="4:12" s="44" customFormat="1" x14ac:dyDescent="0.2">
      <c r="D277" s="45"/>
      <c r="E277" s="45"/>
      <c r="F277" s="45"/>
      <c r="G277" s="45"/>
      <c r="H277" s="45"/>
      <c r="I277" s="45"/>
      <c r="J277" s="45"/>
      <c r="K277" s="45"/>
      <c r="L277" s="45"/>
    </row>
    <row r="278" spans="4:12" s="44" customFormat="1" x14ac:dyDescent="0.2">
      <c r="D278" s="45"/>
      <c r="E278" s="45"/>
      <c r="F278" s="45"/>
      <c r="G278" s="45"/>
      <c r="H278" s="45"/>
      <c r="I278" s="45"/>
      <c r="J278" s="45"/>
      <c r="K278" s="45"/>
      <c r="L278" s="45"/>
    </row>
    <row r="279" spans="4:12" s="44" customFormat="1" x14ac:dyDescent="0.2">
      <c r="D279" s="45"/>
      <c r="E279" s="45"/>
      <c r="F279" s="45"/>
      <c r="G279" s="45"/>
      <c r="H279" s="45"/>
      <c r="I279" s="45"/>
      <c r="J279" s="45"/>
      <c r="K279" s="45"/>
      <c r="L279" s="45"/>
    </row>
    <row r="280" spans="4:12" s="44" customFormat="1" x14ac:dyDescent="0.2">
      <c r="D280" s="45"/>
      <c r="E280" s="45"/>
      <c r="F280" s="45"/>
      <c r="G280" s="45"/>
      <c r="H280" s="45"/>
      <c r="I280" s="45"/>
      <c r="J280" s="45"/>
      <c r="K280" s="45"/>
      <c r="L280" s="45"/>
    </row>
    <row r="281" spans="4:12" s="44" customFormat="1" x14ac:dyDescent="0.2">
      <c r="D281" s="45"/>
      <c r="E281" s="45"/>
      <c r="F281" s="45"/>
      <c r="G281" s="45"/>
      <c r="H281" s="45"/>
      <c r="I281" s="45"/>
      <c r="J281" s="45"/>
      <c r="K281" s="45"/>
      <c r="L281" s="45"/>
    </row>
    <row r="282" spans="4:12" s="44" customFormat="1" x14ac:dyDescent="0.2">
      <c r="D282" s="45"/>
      <c r="E282" s="45"/>
      <c r="F282" s="45"/>
      <c r="G282" s="45"/>
      <c r="H282" s="45"/>
      <c r="I282" s="45"/>
      <c r="J282" s="45"/>
      <c r="K282" s="45"/>
      <c r="L282" s="45"/>
    </row>
    <row r="283" spans="4:12" s="44" customFormat="1" x14ac:dyDescent="0.2">
      <c r="D283" s="45"/>
      <c r="E283" s="45"/>
      <c r="F283" s="45"/>
      <c r="G283" s="45"/>
      <c r="H283" s="45"/>
      <c r="I283" s="45"/>
      <c r="J283" s="45"/>
      <c r="K283" s="45"/>
      <c r="L283" s="45"/>
    </row>
    <row r="284" spans="4:12" s="44" customFormat="1" x14ac:dyDescent="0.2">
      <c r="D284" s="45"/>
      <c r="E284" s="45"/>
      <c r="F284" s="45"/>
      <c r="G284" s="45"/>
      <c r="H284" s="45"/>
      <c r="I284" s="45"/>
      <c r="J284" s="45"/>
      <c r="K284" s="45"/>
      <c r="L284" s="45"/>
    </row>
    <row r="285" spans="4:12" s="44" customFormat="1" x14ac:dyDescent="0.2">
      <c r="D285" s="45"/>
      <c r="E285" s="45"/>
      <c r="F285" s="45"/>
      <c r="G285" s="45"/>
      <c r="H285" s="45"/>
      <c r="I285" s="45"/>
      <c r="J285" s="45"/>
      <c r="K285" s="45"/>
      <c r="L285" s="45"/>
    </row>
    <row r="286" spans="4:12" s="44" customFormat="1" x14ac:dyDescent="0.2">
      <c r="D286" s="45"/>
      <c r="E286" s="45"/>
      <c r="F286" s="45"/>
      <c r="G286" s="45"/>
      <c r="H286" s="45"/>
      <c r="I286" s="45"/>
      <c r="J286" s="45"/>
      <c r="K286" s="45"/>
      <c r="L286" s="45"/>
    </row>
    <row r="287" spans="4:12" s="44" customFormat="1" x14ac:dyDescent="0.2">
      <c r="D287" s="45"/>
      <c r="E287" s="45"/>
      <c r="F287" s="45"/>
      <c r="G287" s="45"/>
      <c r="H287" s="45"/>
      <c r="I287" s="45"/>
      <c r="J287" s="45"/>
      <c r="K287" s="45"/>
      <c r="L287" s="45"/>
    </row>
    <row r="288" spans="4:12" s="44" customFormat="1" x14ac:dyDescent="0.2">
      <c r="D288" s="45"/>
      <c r="E288" s="45"/>
      <c r="F288" s="45"/>
      <c r="G288" s="45"/>
      <c r="H288" s="45"/>
      <c r="I288" s="45"/>
      <c r="J288" s="45"/>
      <c r="K288" s="45"/>
      <c r="L288" s="45"/>
    </row>
    <row r="289" spans="4:12" s="44" customFormat="1" x14ac:dyDescent="0.2">
      <c r="D289" s="45"/>
      <c r="E289" s="45"/>
      <c r="F289" s="45"/>
      <c r="G289" s="45"/>
      <c r="H289" s="45"/>
      <c r="I289" s="45"/>
      <c r="J289" s="45"/>
      <c r="K289" s="45"/>
      <c r="L289" s="45"/>
    </row>
    <row r="290" spans="4:12" s="44" customFormat="1" x14ac:dyDescent="0.2">
      <c r="D290" s="45"/>
      <c r="E290" s="45"/>
      <c r="F290" s="45"/>
      <c r="G290" s="45"/>
      <c r="H290" s="45"/>
      <c r="I290" s="45"/>
      <c r="J290" s="45"/>
      <c r="K290" s="45"/>
      <c r="L290" s="45"/>
    </row>
    <row r="291" spans="4:12" s="44" customFormat="1" x14ac:dyDescent="0.2">
      <c r="D291" s="45"/>
      <c r="E291" s="45"/>
      <c r="F291" s="45"/>
      <c r="G291" s="45"/>
      <c r="H291" s="45"/>
      <c r="I291" s="45"/>
      <c r="J291" s="45"/>
      <c r="K291" s="45"/>
      <c r="L291" s="45"/>
    </row>
    <row r="292" spans="4:12" s="44" customFormat="1" x14ac:dyDescent="0.2">
      <c r="D292" s="45"/>
      <c r="E292" s="45"/>
      <c r="F292" s="45"/>
      <c r="G292" s="45"/>
      <c r="H292" s="45"/>
      <c r="I292" s="45"/>
      <c r="J292" s="45"/>
      <c r="K292" s="45"/>
      <c r="L292" s="45"/>
    </row>
    <row r="293" spans="4:12" s="44" customFormat="1" x14ac:dyDescent="0.2">
      <c r="D293" s="45"/>
      <c r="E293" s="45"/>
      <c r="F293" s="45"/>
      <c r="G293" s="45"/>
      <c r="H293" s="45"/>
      <c r="I293" s="45"/>
      <c r="J293" s="45"/>
      <c r="K293" s="45"/>
      <c r="L293" s="45"/>
    </row>
    <row r="294" spans="4:12" s="44" customFormat="1" x14ac:dyDescent="0.2">
      <c r="D294" s="45"/>
      <c r="E294" s="45"/>
      <c r="F294" s="45"/>
      <c r="G294" s="45"/>
      <c r="H294" s="45"/>
      <c r="I294" s="45"/>
      <c r="J294" s="45"/>
      <c r="K294" s="45"/>
      <c r="L294" s="45"/>
    </row>
    <row r="295" spans="4:12" s="44" customFormat="1" x14ac:dyDescent="0.2">
      <c r="D295" s="45"/>
      <c r="E295" s="45"/>
      <c r="F295" s="45"/>
      <c r="G295" s="45"/>
      <c r="H295" s="45"/>
      <c r="I295" s="45"/>
      <c r="J295" s="45"/>
      <c r="K295" s="45"/>
      <c r="L295" s="45"/>
    </row>
    <row r="296" spans="4:12" s="44" customFormat="1" x14ac:dyDescent="0.2">
      <c r="D296" s="45"/>
      <c r="E296" s="45"/>
      <c r="F296" s="45"/>
      <c r="G296" s="45"/>
      <c r="H296" s="45"/>
      <c r="I296" s="45"/>
      <c r="J296" s="45"/>
      <c r="K296" s="45"/>
      <c r="L296" s="45"/>
    </row>
    <row r="297" spans="4:12" s="44" customFormat="1" x14ac:dyDescent="0.2">
      <c r="D297" s="45"/>
      <c r="E297" s="45"/>
      <c r="F297" s="45"/>
      <c r="G297" s="45"/>
      <c r="H297" s="45"/>
      <c r="I297" s="45"/>
      <c r="J297" s="45"/>
      <c r="K297" s="45"/>
      <c r="L297" s="45"/>
    </row>
    <row r="298" spans="4:12" s="44" customFormat="1" x14ac:dyDescent="0.2">
      <c r="D298" s="45"/>
      <c r="E298" s="45"/>
      <c r="F298" s="45"/>
      <c r="G298" s="45"/>
      <c r="H298" s="45"/>
      <c r="I298" s="45"/>
      <c r="J298" s="45"/>
      <c r="K298" s="45"/>
      <c r="L298" s="45"/>
    </row>
    <row r="299" spans="4:12" s="44" customFormat="1" x14ac:dyDescent="0.2">
      <c r="D299" s="45"/>
      <c r="E299" s="45"/>
      <c r="F299" s="45"/>
      <c r="G299" s="45"/>
      <c r="H299" s="45"/>
      <c r="I299" s="45"/>
      <c r="J299" s="45"/>
      <c r="K299" s="45"/>
      <c r="L299" s="45"/>
    </row>
    <row r="300" spans="4:12" s="44" customFormat="1" x14ac:dyDescent="0.2">
      <c r="D300" s="45"/>
      <c r="E300" s="45"/>
      <c r="F300" s="45"/>
      <c r="G300" s="45"/>
      <c r="H300" s="45"/>
      <c r="I300" s="45"/>
      <c r="J300" s="45"/>
      <c r="K300" s="45"/>
      <c r="L300" s="45"/>
    </row>
  </sheetData>
  <pageMargins left="0.3" right="0.3" top="0.3" bottom="0.3" header="0.3" footer="0.3"/>
  <pageSetup scale="56" fitToHeight="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AC51"/>
  <sheetViews>
    <sheetView view="pageBreakPreview" zoomScale="70" zoomScaleNormal="70" zoomScaleSheetLayoutView="70" workbookViewId="0">
      <selection activeCell="I13" sqref="I13"/>
    </sheetView>
  </sheetViews>
  <sheetFormatPr defaultRowHeight="15" x14ac:dyDescent="0.25"/>
  <cols>
    <col min="1" max="1" width="3.85546875" style="5" customWidth="1"/>
    <col min="2" max="3" width="9.140625" style="5"/>
    <col min="4" max="4" width="10" style="5" bestFit="1" customWidth="1"/>
    <col min="5" max="5" width="9.140625" style="5"/>
    <col min="6" max="7" width="9.28515625" style="5" bestFit="1" customWidth="1"/>
    <col min="8" max="8" width="10.42578125" style="5" bestFit="1" customWidth="1"/>
    <col min="9" max="9" width="12.140625" style="5" bestFit="1" customWidth="1"/>
    <col min="10" max="10" width="10.42578125" style="5" bestFit="1" customWidth="1"/>
    <col min="11" max="11" width="9.85546875" style="5" bestFit="1" customWidth="1"/>
    <col min="12" max="12" width="10.140625" style="5" bestFit="1" customWidth="1"/>
    <col min="13" max="15" width="10.42578125" style="5" bestFit="1" customWidth="1"/>
    <col min="16" max="16" width="10.140625" style="5" bestFit="1" customWidth="1"/>
    <col min="17" max="18" width="9.85546875" style="5" bestFit="1" customWidth="1"/>
    <col min="19" max="19" width="10.140625" style="5" bestFit="1" customWidth="1"/>
    <col min="20" max="20" width="9.7109375" style="5" bestFit="1" customWidth="1"/>
    <col min="21" max="21" width="10.42578125" style="5" bestFit="1" customWidth="1"/>
    <col min="22" max="22" width="9.7109375" style="5" bestFit="1" customWidth="1"/>
    <col min="23" max="23" width="10.42578125" style="5" bestFit="1" customWidth="1"/>
    <col min="24" max="24" width="11.42578125" style="5" bestFit="1" customWidth="1"/>
    <col min="25" max="28" width="9.140625" style="5"/>
    <col min="29" max="29" width="9.28515625" style="5" bestFit="1" customWidth="1"/>
    <col min="30" max="16384" width="9.140625" style="5"/>
  </cols>
  <sheetData>
    <row r="2" spans="1:29" s="10" customFormat="1" ht="19.5" thickBot="1" x14ac:dyDescent="0.35">
      <c r="A2" s="6"/>
      <c r="B2" s="2" t="s">
        <v>53</v>
      </c>
      <c r="C2" s="2"/>
      <c r="D2" s="3"/>
      <c r="E2" s="3"/>
      <c r="F2" s="3"/>
      <c r="G2" s="3"/>
      <c r="H2" s="3"/>
      <c r="I2" s="3"/>
      <c r="J2" s="3"/>
      <c r="K2" s="3"/>
      <c r="L2" s="3"/>
      <c r="M2" s="3"/>
      <c r="N2" s="3"/>
      <c r="O2" s="3"/>
      <c r="P2" s="3"/>
      <c r="Q2" s="3"/>
      <c r="R2" s="3"/>
      <c r="S2" s="3"/>
      <c r="T2" s="3"/>
      <c r="U2" s="3"/>
      <c r="V2" s="3"/>
      <c r="W2" s="3"/>
      <c r="X2" s="3"/>
    </row>
    <row r="3" spans="1:29" s="45" customFormat="1" ht="12.75" x14ac:dyDescent="0.2">
      <c r="A3" s="42"/>
      <c r="B3" s="43" t="s">
        <v>246</v>
      </c>
      <c r="C3" s="43"/>
      <c r="D3" s="44"/>
      <c r="E3" s="44"/>
      <c r="F3" s="44"/>
      <c r="G3" s="44"/>
      <c r="H3" s="44"/>
      <c r="I3" s="44"/>
      <c r="J3" s="44"/>
      <c r="K3" s="44"/>
      <c r="L3" s="44"/>
      <c r="M3" s="44"/>
      <c r="N3" s="44"/>
      <c r="O3" s="44"/>
      <c r="P3" s="44"/>
      <c r="Q3" s="44"/>
      <c r="R3" s="44"/>
      <c r="S3" s="44"/>
      <c r="T3" s="44"/>
      <c r="U3" s="44"/>
      <c r="V3" s="44"/>
      <c r="W3" s="44"/>
      <c r="X3" s="44"/>
    </row>
    <row r="5" spans="1:29" x14ac:dyDescent="0.25">
      <c r="F5" s="32" t="s">
        <v>247</v>
      </c>
      <c r="G5" s="32" t="s">
        <v>498</v>
      </c>
      <c r="H5" s="32" t="s">
        <v>455</v>
      </c>
      <c r="I5" s="31" t="s">
        <v>454</v>
      </c>
      <c r="J5" s="105"/>
      <c r="K5" s="103">
        <v>41121</v>
      </c>
      <c r="L5" s="103">
        <f t="shared" ref="L5:W5" si="0">+EOMONTH(K5,1)</f>
        <v>41152</v>
      </c>
      <c r="M5" s="103">
        <f t="shared" si="0"/>
        <v>41182</v>
      </c>
      <c r="N5" s="103">
        <f t="shared" si="0"/>
        <v>41213</v>
      </c>
      <c r="O5" s="103">
        <f t="shared" si="0"/>
        <v>41243</v>
      </c>
      <c r="P5" s="103">
        <f t="shared" si="0"/>
        <v>41274</v>
      </c>
      <c r="Q5" s="103">
        <f t="shared" si="0"/>
        <v>41305</v>
      </c>
      <c r="R5" s="103">
        <f t="shared" si="0"/>
        <v>41333</v>
      </c>
      <c r="S5" s="103">
        <f t="shared" si="0"/>
        <v>41364</v>
      </c>
      <c r="T5" s="103">
        <f t="shared" si="0"/>
        <v>41394</v>
      </c>
      <c r="U5" s="103">
        <f t="shared" si="0"/>
        <v>41425</v>
      </c>
      <c r="V5" s="103">
        <f t="shared" si="0"/>
        <v>41455</v>
      </c>
      <c r="W5" s="103">
        <f t="shared" si="0"/>
        <v>41486</v>
      </c>
      <c r="X5" s="104" t="s">
        <v>50</v>
      </c>
    </row>
    <row r="6" spans="1:29" x14ac:dyDescent="0.25">
      <c r="B6" s="90" t="s">
        <v>500</v>
      </c>
      <c r="Z6" s="11" t="s">
        <v>379</v>
      </c>
      <c r="AA6" s="11"/>
      <c r="AB6" s="11"/>
      <c r="AC6" s="41">
        <f>+Revised!A146</f>
        <v>137</v>
      </c>
    </row>
    <row r="7" spans="1:29" x14ac:dyDescent="0.25">
      <c r="B7" s="12" t="s">
        <v>492</v>
      </c>
      <c r="C7" s="12"/>
      <c r="D7" s="12"/>
      <c r="E7" s="12"/>
      <c r="F7" s="1"/>
      <c r="G7" s="1"/>
      <c r="H7" s="1"/>
      <c r="I7" s="1"/>
      <c r="Z7" s="11" t="s">
        <v>378</v>
      </c>
      <c r="AA7" s="11"/>
      <c r="AB7" s="11"/>
      <c r="AC7" s="41">
        <f>+Revised!Y149</f>
        <v>152</v>
      </c>
    </row>
    <row r="8" spans="1:29" x14ac:dyDescent="0.25">
      <c r="B8" s="13" t="s">
        <v>249</v>
      </c>
      <c r="C8" s="13"/>
      <c r="D8" s="13"/>
      <c r="E8" s="13"/>
      <c r="F8" s="1">
        <f>+AC7</f>
        <v>152</v>
      </c>
      <c r="G8" s="106">
        <v>180</v>
      </c>
      <c r="H8" s="108">
        <f>+F8*G8</f>
        <v>27360</v>
      </c>
      <c r="I8" s="108">
        <f>+F8*G8*(1.3)</f>
        <v>35568</v>
      </c>
      <c r="Z8" s="5" t="s">
        <v>381</v>
      </c>
      <c r="AC8" s="41">
        <f>+Revised!AA149</f>
        <v>19</v>
      </c>
    </row>
    <row r="9" spans="1:29" x14ac:dyDescent="0.25">
      <c r="B9" s="13" t="s">
        <v>453</v>
      </c>
      <c r="C9" s="13"/>
      <c r="D9" s="13"/>
      <c r="E9" s="13"/>
      <c r="F9" s="1">
        <f>+AC7*AC13</f>
        <v>76</v>
      </c>
      <c r="G9" s="106">
        <v>40</v>
      </c>
      <c r="H9" s="108">
        <f>+F9*G9</f>
        <v>3040</v>
      </c>
      <c r="I9" s="108">
        <f>+F9*G9*(1.3)</f>
        <v>3952</v>
      </c>
      <c r="Z9" s="5" t="s">
        <v>1187</v>
      </c>
      <c r="AC9" s="41">
        <f>+SUMIF(Revised!S10:S146,"1",Revised!Y10:Y146)</f>
        <v>110</v>
      </c>
    </row>
    <row r="10" spans="1:29" x14ac:dyDescent="0.25">
      <c r="B10" s="13" t="s">
        <v>376</v>
      </c>
      <c r="C10" s="13"/>
      <c r="D10" s="13"/>
      <c r="E10" s="13"/>
      <c r="F10" s="14">
        <v>1</v>
      </c>
      <c r="G10" s="106">
        <v>1500</v>
      </c>
      <c r="H10" s="108">
        <f>+F10*G10</f>
        <v>1500</v>
      </c>
      <c r="I10" s="108">
        <f>+F10*G10*(1.3)</f>
        <v>1950</v>
      </c>
      <c r="Z10" s="11" t="s">
        <v>383</v>
      </c>
      <c r="AA10" s="11"/>
      <c r="AB10" s="11"/>
      <c r="AC10" s="30">
        <v>0.5</v>
      </c>
    </row>
    <row r="11" spans="1:29" x14ac:dyDescent="0.25">
      <c r="B11" s="13" t="s">
        <v>377</v>
      </c>
      <c r="C11" s="13"/>
      <c r="D11" s="13"/>
      <c r="E11" s="13"/>
      <c r="F11" s="14">
        <v>3</v>
      </c>
      <c r="G11" s="106">
        <v>150</v>
      </c>
      <c r="H11" s="108">
        <f>+F11*G11</f>
        <v>450</v>
      </c>
      <c r="I11" s="108">
        <f>+F11*G11*(1.3)</f>
        <v>585</v>
      </c>
      <c r="Z11" s="5" t="s">
        <v>383</v>
      </c>
      <c r="AC11" s="41">
        <f>+AC9*AC10</f>
        <v>55</v>
      </c>
    </row>
    <row r="12" spans="1:29" x14ac:dyDescent="0.25">
      <c r="B12" s="13" t="s">
        <v>250</v>
      </c>
      <c r="C12" s="13"/>
      <c r="D12" s="13"/>
      <c r="E12" s="13"/>
      <c r="F12" s="1">
        <f>+AC11</f>
        <v>55</v>
      </c>
      <c r="G12" s="106">
        <v>36</v>
      </c>
      <c r="H12" s="109">
        <f>+F12*G12</f>
        <v>1980</v>
      </c>
      <c r="I12" s="109">
        <f>+F12*G12*(1.3)</f>
        <v>2574</v>
      </c>
      <c r="Z12" s="11" t="s">
        <v>380</v>
      </c>
      <c r="AA12" s="11"/>
      <c r="AB12" s="11"/>
      <c r="AC12" s="30">
        <v>0.6</v>
      </c>
    </row>
    <row r="13" spans="1:29" x14ac:dyDescent="0.25">
      <c r="B13" s="107" t="s">
        <v>50</v>
      </c>
      <c r="G13" s="89"/>
      <c r="H13" s="108">
        <f>+SUM(H8:H12)</f>
        <v>34330</v>
      </c>
      <c r="I13" s="108">
        <f>+SUM(I8:I12)</f>
        <v>44629</v>
      </c>
      <c r="K13" s="96">
        <v>7200</v>
      </c>
      <c r="M13" s="96">
        <v>7200</v>
      </c>
      <c r="O13" s="96">
        <v>7200</v>
      </c>
      <c r="Q13" s="96">
        <v>7200</v>
      </c>
      <c r="S13" s="96">
        <v>7200</v>
      </c>
      <c r="V13" s="95">
        <f>+I13-SUM(K13:U13)</f>
        <v>8629</v>
      </c>
      <c r="X13" s="89">
        <f>+SUM(K13:W13)</f>
        <v>44629</v>
      </c>
      <c r="Z13" s="11" t="s">
        <v>382</v>
      </c>
      <c r="AA13" s="11"/>
      <c r="AB13" s="11"/>
      <c r="AC13" s="30">
        <v>0.5</v>
      </c>
    </row>
    <row r="14" spans="1:29" x14ac:dyDescent="0.25">
      <c r="B14" s="90"/>
      <c r="G14" s="89"/>
      <c r="H14" s="108"/>
      <c r="I14" s="108"/>
    </row>
    <row r="15" spans="1:29" x14ac:dyDescent="0.25">
      <c r="B15" s="12" t="s">
        <v>493</v>
      </c>
      <c r="G15" s="89"/>
      <c r="H15" s="108"/>
      <c r="I15" s="108"/>
    </row>
    <row r="16" spans="1:29" x14ac:dyDescent="0.25">
      <c r="B16" s="13" t="s">
        <v>495</v>
      </c>
      <c r="F16" s="1">
        <f>+AC8</f>
        <v>19</v>
      </c>
      <c r="G16" s="106">
        <v>75</v>
      </c>
      <c r="H16" s="108">
        <f>+F16*G16</f>
        <v>1425</v>
      </c>
      <c r="I16" s="108">
        <f>+F16*G16*(1.28)</f>
        <v>1824</v>
      </c>
      <c r="J16" s="15"/>
      <c r="Q16" s="96">
        <f>2750/2</f>
        <v>1375</v>
      </c>
      <c r="W16" s="89">
        <f>+I16-Q16</f>
        <v>449</v>
      </c>
      <c r="X16" s="89">
        <f>+SUM(K16:W16)</f>
        <v>1824</v>
      </c>
    </row>
    <row r="17" spans="2:24" x14ac:dyDescent="0.25">
      <c r="B17" s="13" t="s">
        <v>496</v>
      </c>
      <c r="F17" s="1">
        <f>+AC7*AC12</f>
        <v>91.2</v>
      </c>
      <c r="G17" s="106">
        <f>5510/107.575</f>
        <v>51.220079014640945</v>
      </c>
      <c r="H17" s="108">
        <f>+F17*G17</f>
        <v>4671.271206135254</v>
      </c>
      <c r="I17" s="108">
        <f>+F17*G17*1.28</f>
        <v>5979.2271438531252</v>
      </c>
      <c r="J17" s="15"/>
      <c r="Q17" s="96">
        <f>2750/2</f>
        <v>1375</v>
      </c>
      <c r="W17" s="89">
        <f>+I17-Q17</f>
        <v>4604.2271438531252</v>
      </c>
      <c r="X17" s="89">
        <f>+SUM(K17:W17)</f>
        <v>5979.2271438531252</v>
      </c>
    </row>
    <row r="18" spans="2:24" x14ac:dyDescent="0.25">
      <c r="F18" s="1"/>
      <c r="G18" s="106"/>
      <c r="H18" s="108"/>
      <c r="I18" s="108"/>
      <c r="J18" s="15"/>
      <c r="Q18" s="96"/>
      <c r="W18" s="89"/>
      <c r="X18" s="89"/>
    </row>
    <row r="19" spans="2:24" x14ac:dyDescent="0.25">
      <c r="B19" s="12" t="s">
        <v>254</v>
      </c>
      <c r="F19" s="1"/>
      <c r="G19" s="106"/>
      <c r="H19" s="108"/>
      <c r="I19" s="108"/>
      <c r="J19" s="15"/>
      <c r="Q19" s="96"/>
      <c r="W19" s="89"/>
      <c r="X19" s="89"/>
    </row>
    <row r="20" spans="2:24" x14ac:dyDescent="0.25">
      <c r="B20" s="13" t="s">
        <v>497</v>
      </c>
      <c r="G20" s="89"/>
      <c r="H20" s="108"/>
      <c r="I20" s="108"/>
      <c r="M20" s="100"/>
      <c r="N20" s="101">
        <f>168.12+124.62</f>
        <v>292.74</v>
      </c>
      <c r="O20" s="100"/>
      <c r="P20" s="100"/>
      <c r="Q20" s="100"/>
      <c r="R20" s="101"/>
      <c r="S20" s="100"/>
      <c r="T20" s="100"/>
      <c r="U20" s="100"/>
      <c r="V20" s="100"/>
      <c r="W20" s="101"/>
      <c r="X20" s="102">
        <f>+SUM(K20:W20)</f>
        <v>292.74</v>
      </c>
    </row>
    <row r="21" spans="2:24" x14ac:dyDescent="0.25">
      <c r="B21" s="13" t="s">
        <v>255</v>
      </c>
      <c r="F21" s="1">
        <f>+AC6</f>
        <v>137</v>
      </c>
      <c r="G21" s="106">
        <v>12.5</v>
      </c>
      <c r="H21" s="108">
        <f>+F21*G21</f>
        <v>1712.5</v>
      </c>
      <c r="I21" s="108">
        <f>+F21*G21</f>
        <v>1712.5</v>
      </c>
      <c r="J21" s="15"/>
      <c r="Q21" s="96"/>
      <c r="S21" s="89">
        <f>+I21</f>
        <v>1712.5</v>
      </c>
      <c r="T21" s="89"/>
      <c r="W21" s="89"/>
      <c r="X21" s="102">
        <f>+SUM(K21:W21)</f>
        <v>1712.5</v>
      </c>
    </row>
    <row r="22" spans="2:24" x14ac:dyDescent="0.25">
      <c r="B22" s="13" t="s">
        <v>251</v>
      </c>
      <c r="F22" s="1"/>
      <c r="G22" s="106"/>
      <c r="H22" s="108"/>
      <c r="I22" s="110">
        <v>8000</v>
      </c>
      <c r="J22" s="15"/>
      <c r="O22" s="89">
        <f>+I22/2</f>
        <v>4000</v>
      </c>
      <c r="Q22" s="96"/>
      <c r="U22" s="89">
        <f>+I22-SUM(K22:T22)</f>
        <v>4000</v>
      </c>
      <c r="W22" s="89"/>
      <c r="X22" s="102">
        <f>+SUM(K22:W22)</f>
        <v>8000</v>
      </c>
    </row>
    <row r="23" spans="2:24" x14ac:dyDescent="0.25">
      <c r="F23" s="1"/>
      <c r="G23" s="106"/>
      <c r="H23" s="108"/>
      <c r="I23" s="108"/>
      <c r="J23" s="15"/>
      <c r="Q23" s="96"/>
      <c r="W23" s="89"/>
      <c r="X23" s="89"/>
    </row>
    <row r="24" spans="2:24" x14ac:dyDescent="0.25">
      <c r="B24" s="12" t="s">
        <v>494</v>
      </c>
      <c r="F24" s="1"/>
      <c r="G24" s="106"/>
      <c r="H24" s="108"/>
      <c r="I24" s="108"/>
      <c r="J24" s="15"/>
      <c r="Q24" s="96"/>
      <c r="W24" s="89"/>
      <c r="X24" s="89"/>
    </row>
    <row r="25" spans="2:24" x14ac:dyDescent="0.25">
      <c r="B25" s="13" t="s">
        <v>252</v>
      </c>
      <c r="C25" s="13"/>
      <c r="D25" s="13"/>
      <c r="E25" s="13"/>
      <c r="F25" s="14">
        <v>1</v>
      </c>
      <c r="G25" s="106">
        <v>1000</v>
      </c>
      <c r="H25" s="108">
        <f>+F25*G25</f>
        <v>1000</v>
      </c>
      <c r="I25" s="108">
        <f>+F25*G25</f>
        <v>1000</v>
      </c>
      <c r="J25" s="15"/>
      <c r="Q25" s="96">
        <f>+I25/2</f>
        <v>500</v>
      </c>
      <c r="W25" s="89">
        <f t="shared" ref="W25:W27" si="1">+I25-SUM(K25:V25)</f>
        <v>500</v>
      </c>
      <c r="X25" s="89">
        <f t="shared" ref="X25:X27" si="2">+SUM(K25:W25)</f>
        <v>1000</v>
      </c>
    </row>
    <row r="26" spans="2:24" x14ac:dyDescent="0.25">
      <c r="B26" s="13" t="s">
        <v>253</v>
      </c>
      <c r="C26" s="13"/>
      <c r="D26" s="13"/>
      <c r="E26" s="13"/>
      <c r="F26" s="14">
        <v>1</v>
      </c>
      <c r="G26" s="106">
        <v>1000</v>
      </c>
      <c r="H26" s="108">
        <f>+F26*G26</f>
        <v>1000</v>
      </c>
      <c r="I26" s="108">
        <f>+F26*G26</f>
        <v>1000</v>
      </c>
      <c r="J26" s="15"/>
      <c r="Q26" s="96">
        <f>+I26/2</f>
        <v>500</v>
      </c>
      <c r="W26" s="89">
        <f t="shared" si="1"/>
        <v>500</v>
      </c>
      <c r="X26" s="89">
        <f t="shared" si="2"/>
        <v>1000</v>
      </c>
    </row>
    <row r="27" spans="2:24" x14ac:dyDescent="0.25">
      <c r="B27" s="13" t="s">
        <v>256</v>
      </c>
      <c r="C27" s="13"/>
      <c r="D27" s="13"/>
      <c r="E27" s="13"/>
      <c r="F27" s="1">
        <f>+AC7</f>
        <v>152</v>
      </c>
      <c r="G27" s="106">
        <v>20</v>
      </c>
      <c r="H27" s="108">
        <f>+F27*G27</f>
        <v>3040</v>
      </c>
      <c r="I27" s="108">
        <f>+F27*G27</f>
        <v>3040</v>
      </c>
      <c r="J27" s="15"/>
      <c r="Q27" s="96">
        <f>+I27/2</f>
        <v>1520</v>
      </c>
      <c r="W27" s="89">
        <f t="shared" si="1"/>
        <v>1520</v>
      </c>
      <c r="X27" s="89">
        <f t="shared" si="2"/>
        <v>3040</v>
      </c>
    </row>
    <row r="28" spans="2:24" x14ac:dyDescent="0.25">
      <c r="B28" s="13" t="s">
        <v>499</v>
      </c>
      <c r="C28" s="1"/>
      <c r="F28" s="1"/>
      <c r="G28" s="18"/>
      <c r="H28" s="111"/>
      <c r="I28" s="110">
        <v>31000</v>
      </c>
      <c r="J28" s="15"/>
      <c r="O28" s="96">
        <v>2500</v>
      </c>
      <c r="Q28" s="96"/>
      <c r="S28" s="96">
        <v>5000</v>
      </c>
      <c r="U28" s="96">
        <v>6500</v>
      </c>
      <c r="W28" s="89">
        <f>+I28-SUM(K28:V28)</f>
        <v>17000</v>
      </c>
      <c r="X28" s="89">
        <f t="shared" ref="X28:X32" si="3">+SUM(K28:W28)</f>
        <v>31000</v>
      </c>
    </row>
    <row r="29" spans="2:24" x14ac:dyDescent="0.25">
      <c r="B29" s="13" t="s">
        <v>485</v>
      </c>
      <c r="H29" s="112"/>
      <c r="I29" s="110">
        <v>5000</v>
      </c>
      <c r="M29" s="96">
        <v>1650</v>
      </c>
      <c r="N29" s="97"/>
      <c r="O29" s="97"/>
      <c r="P29" s="97"/>
      <c r="Q29" s="97"/>
      <c r="R29" s="96">
        <v>1650</v>
      </c>
      <c r="S29" s="97"/>
      <c r="T29" s="97"/>
      <c r="U29" s="97"/>
      <c r="V29" s="97"/>
      <c r="W29" s="96">
        <f>+I29-M29-R29</f>
        <v>1700</v>
      </c>
      <c r="X29" s="89">
        <f t="shared" si="3"/>
        <v>5000</v>
      </c>
    </row>
    <row r="30" spans="2:24" x14ac:dyDescent="0.25">
      <c r="B30" s="13" t="s">
        <v>486</v>
      </c>
      <c r="H30" s="112"/>
      <c r="I30" s="110">
        <v>11500</v>
      </c>
      <c r="M30" s="96">
        <v>5750</v>
      </c>
      <c r="N30" s="97"/>
      <c r="O30" s="97"/>
      <c r="P30" s="97"/>
      <c r="Q30" s="97"/>
      <c r="R30" s="97"/>
      <c r="S30" s="97"/>
      <c r="T30" s="97"/>
      <c r="U30" s="97"/>
      <c r="V30" s="97"/>
      <c r="W30" s="96">
        <f>+I30-M30</f>
        <v>5750</v>
      </c>
      <c r="X30" s="89">
        <f t="shared" si="3"/>
        <v>11500</v>
      </c>
    </row>
    <row r="31" spans="2:24" x14ac:dyDescent="0.25">
      <c r="B31" s="13" t="s">
        <v>487</v>
      </c>
      <c r="H31" s="112"/>
      <c r="I31" s="110">
        <v>4000</v>
      </c>
      <c r="M31" s="100"/>
      <c r="N31" s="101">
        <v>2000</v>
      </c>
      <c r="O31" s="100"/>
      <c r="P31" s="100"/>
      <c r="Q31" s="100"/>
      <c r="R31" s="101"/>
      <c r="S31" s="100"/>
      <c r="T31" s="100"/>
      <c r="U31" s="100"/>
      <c r="V31" s="100"/>
      <c r="W31" s="96">
        <f>+I31-N31</f>
        <v>2000</v>
      </c>
      <c r="X31" s="102">
        <f t="shared" si="3"/>
        <v>4000</v>
      </c>
    </row>
    <row r="32" spans="2:24" x14ac:dyDescent="0.25">
      <c r="B32" s="13" t="s">
        <v>491</v>
      </c>
      <c r="H32" s="112"/>
      <c r="I32" s="110">
        <v>1000</v>
      </c>
      <c r="K32" s="94"/>
      <c r="L32" s="94"/>
      <c r="M32" s="98"/>
      <c r="N32" s="99">
        <v>500</v>
      </c>
      <c r="O32" s="98"/>
      <c r="P32" s="98"/>
      <c r="Q32" s="98"/>
      <c r="R32" s="99"/>
      <c r="S32" s="98"/>
      <c r="T32" s="98"/>
      <c r="U32" s="98"/>
      <c r="V32" s="98"/>
      <c r="W32" s="93">
        <f>+I32-N32</f>
        <v>500</v>
      </c>
      <c r="X32" s="93">
        <f t="shared" si="3"/>
        <v>1000</v>
      </c>
    </row>
    <row r="33" spans="2:26" x14ac:dyDescent="0.25">
      <c r="B33" s="107" t="s">
        <v>50</v>
      </c>
      <c r="I33" s="29"/>
      <c r="K33" s="89">
        <f t="shared" ref="K33:X33" si="4">+SUM(K13:K32)</f>
        <v>7200</v>
      </c>
      <c r="L33" s="89">
        <f t="shared" si="4"/>
        <v>0</v>
      </c>
      <c r="M33" s="89">
        <f t="shared" si="4"/>
        <v>14600</v>
      </c>
      <c r="N33" s="89">
        <f t="shared" si="4"/>
        <v>2792.74</v>
      </c>
      <c r="O33" s="89">
        <f t="shared" si="4"/>
        <v>13700</v>
      </c>
      <c r="P33" s="89">
        <f t="shared" si="4"/>
        <v>0</v>
      </c>
      <c r="Q33" s="89">
        <f t="shared" si="4"/>
        <v>12470</v>
      </c>
      <c r="R33" s="89">
        <f t="shared" si="4"/>
        <v>1650</v>
      </c>
      <c r="S33" s="89">
        <f t="shared" si="4"/>
        <v>13912.5</v>
      </c>
      <c r="T33" s="89">
        <f t="shared" si="4"/>
        <v>0</v>
      </c>
      <c r="U33" s="89">
        <f t="shared" si="4"/>
        <v>10500</v>
      </c>
      <c r="V33" s="89">
        <f t="shared" si="4"/>
        <v>8629</v>
      </c>
      <c r="W33" s="89">
        <f t="shared" si="4"/>
        <v>34523.227143853124</v>
      </c>
      <c r="X33" s="89">
        <f t="shared" si="4"/>
        <v>119977.46714385312</v>
      </c>
      <c r="Z33" s="5">
        <f>+X33/AC7</f>
        <v>789.32544173587576</v>
      </c>
    </row>
    <row r="35" spans="2:26" x14ac:dyDescent="0.25">
      <c r="B35" s="90" t="s">
        <v>483</v>
      </c>
    </row>
    <row r="36" spans="2:26" x14ac:dyDescent="0.25">
      <c r="B36" s="11" t="s">
        <v>384</v>
      </c>
      <c r="K36" s="89">
        <f t="shared" ref="K36:W37" si="5">+K$13*50%+(11000*(K$28/$I$28))</f>
        <v>3600</v>
      </c>
      <c r="L36" s="89">
        <f t="shared" si="5"/>
        <v>0</v>
      </c>
      <c r="M36" s="89">
        <f t="shared" si="5"/>
        <v>3600</v>
      </c>
      <c r="N36" s="89">
        <f t="shared" si="5"/>
        <v>0</v>
      </c>
      <c r="O36" s="89">
        <f t="shared" si="5"/>
        <v>4487.0967741935483</v>
      </c>
      <c r="P36" s="89">
        <f t="shared" si="5"/>
        <v>0</v>
      </c>
      <c r="Q36" s="89">
        <f t="shared" si="5"/>
        <v>3600</v>
      </c>
      <c r="R36" s="89">
        <f t="shared" si="5"/>
        <v>0</v>
      </c>
      <c r="S36" s="89">
        <f t="shared" si="5"/>
        <v>5374.1935483870966</v>
      </c>
      <c r="T36" s="89">
        <f t="shared" si="5"/>
        <v>0</v>
      </c>
      <c r="U36" s="89">
        <f t="shared" si="5"/>
        <v>2306.4516129032259</v>
      </c>
      <c r="V36" s="89">
        <f t="shared" si="5"/>
        <v>4314.5</v>
      </c>
      <c r="W36" s="89">
        <f t="shared" si="5"/>
        <v>6032.2580645161288</v>
      </c>
      <c r="X36" s="89">
        <f t="shared" ref="X36:X41" si="6">+SUM(K36:W36)</f>
        <v>33314.5</v>
      </c>
    </row>
    <row r="37" spans="2:26" x14ac:dyDescent="0.25">
      <c r="B37" s="11" t="s">
        <v>385</v>
      </c>
      <c r="K37" s="89">
        <f t="shared" si="5"/>
        <v>3600</v>
      </c>
      <c r="L37" s="89">
        <f t="shared" si="5"/>
        <v>0</v>
      </c>
      <c r="M37" s="89">
        <f t="shared" si="5"/>
        <v>3600</v>
      </c>
      <c r="N37" s="89">
        <f t="shared" si="5"/>
        <v>0</v>
      </c>
      <c r="O37" s="89">
        <f t="shared" si="5"/>
        <v>4487.0967741935483</v>
      </c>
      <c r="P37" s="89">
        <f t="shared" si="5"/>
        <v>0</v>
      </c>
      <c r="Q37" s="89">
        <f t="shared" si="5"/>
        <v>3600</v>
      </c>
      <c r="R37" s="89">
        <f t="shared" si="5"/>
        <v>0</v>
      </c>
      <c r="S37" s="89">
        <f t="shared" si="5"/>
        <v>5374.1935483870966</v>
      </c>
      <c r="T37" s="89">
        <f t="shared" si="5"/>
        <v>0</v>
      </c>
      <c r="U37" s="89">
        <f t="shared" si="5"/>
        <v>2306.4516129032259</v>
      </c>
      <c r="V37" s="89">
        <f t="shared" si="5"/>
        <v>4314.5</v>
      </c>
      <c r="W37" s="89">
        <f t="shared" si="5"/>
        <v>6032.2580645161288</v>
      </c>
      <c r="X37" s="89">
        <f t="shared" si="6"/>
        <v>33314.5</v>
      </c>
    </row>
    <row r="38" spans="2:26" x14ac:dyDescent="0.25">
      <c r="B38" s="5" t="s">
        <v>489</v>
      </c>
      <c r="K38" s="89"/>
      <c r="L38" s="89"/>
      <c r="M38" s="96">
        <f>1650+5750</f>
        <v>7400</v>
      </c>
      <c r="N38" s="96">
        <v>2000</v>
      </c>
      <c r="O38" s="96"/>
      <c r="P38" s="96"/>
      <c r="Q38" s="96"/>
      <c r="R38" s="96">
        <v>1650</v>
      </c>
      <c r="S38" s="96"/>
      <c r="T38" s="96"/>
      <c r="U38" s="96"/>
      <c r="V38" s="96"/>
      <c r="W38" s="96">
        <f>+V49</f>
        <v>3950</v>
      </c>
      <c r="X38" s="89">
        <f t="shared" si="6"/>
        <v>15000</v>
      </c>
    </row>
    <row r="39" spans="2:26" x14ac:dyDescent="0.25">
      <c r="B39" s="5" t="s">
        <v>490</v>
      </c>
      <c r="K39" s="89"/>
      <c r="L39" s="89"/>
      <c r="M39" s="89"/>
      <c r="N39" s="89"/>
      <c r="O39" s="89"/>
      <c r="P39" s="89"/>
      <c r="Q39" s="89"/>
      <c r="R39" s="89"/>
      <c r="S39" s="89"/>
      <c r="T39" s="89"/>
      <c r="U39" s="89"/>
      <c r="V39" s="89"/>
      <c r="W39" s="89">
        <f>+V50</f>
        <v>5000</v>
      </c>
      <c r="X39" s="89">
        <f t="shared" si="6"/>
        <v>5000</v>
      </c>
    </row>
    <row r="40" spans="2:26" x14ac:dyDescent="0.25">
      <c r="B40" s="5" t="s">
        <v>259</v>
      </c>
      <c r="K40" s="89">
        <f>+K20+K21+K22+K25+K26</f>
        <v>0</v>
      </c>
      <c r="L40" s="89">
        <f t="shared" ref="L40:W40" si="7">+L20+L21+L22+L25+L26</f>
        <v>0</v>
      </c>
      <c r="M40" s="89">
        <f t="shared" si="7"/>
        <v>0</v>
      </c>
      <c r="N40" s="89">
        <f t="shared" si="7"/>
        <v>292.74</v>
      </c>
      <c r="O40" s="89">
        <f t="shared" si="7"/>
        <v>4000</v>
      </c>
      <c r="P40" s="89">
        <f t="shared" si="7"/>
        <v>0</v>
      </c>
      <c r="Q40" s="89">
        <f t="shared" si="7"/>
        <v>1000</v>
      </c>
      <c r="R40" s="89">
        <f t="shared" si="7"/>
        <v>0</v>
      </c>
      <c r="S40" s="89">
        <f t="shared" si="7"/>
        <v>1712.5</v>
      </c>
      <c r="T40" s="89">
        <f t="shared" si="7"/>
        <v>0</v>
      </c>
      <c r="U40" s="89">
        <f t="shared" si="7"/>
        <v>4000</v>
      </c>
      <c r="V40" s="89">
        <f t="shared" si="7"/>
        <v>0</v>
      </c>
      <c r="W40" s="89">
        <f t="shared" si="7"/>
        <v>1000</v>
      </c>
      <c r="X40" s="89">
        <f t="shared" si="6"/>
        <v>12005.24</v>
      </c>
    </row>
    <row r="41" spans="2:26" x14ac:dyDescent="0.25">
      <c r="B41" s="5" t="s">
        <v>386</v>
      </c>
      <c r="K41" s="93">
        <f t="shared" ref="K41:W41" si="8">+(K33-K39-K38-K40-K36-K37)</f>
        <v>0</v>
      </c>
      <c r="L41" s="93">
        <f t="shared" si="8"/>
        <v>0</v>
      </c>
      <c r="M41" s="93">
        <f t="shared" si="8"/>
        <v>0</v>
      </c>
      <c r="N41" s="93">
        <f t="shared" si="8"/>
        <v>499.99999999999977</v>
      </c>
      <c r="O41" s="93">
        <f t="shared" si="8"/>
        <v>725.8064516129034</v>
      </c>
      <c r="P41" s="93">
        <f t="shared" si="8"/>
        <v>0</v>
      </c>
      <c r="Q41" s="93">
        <f t="shared" si="8"/>
        <v>4270</v>
      </c>
      <c r="R41" s="93">
        <f t="shared" si="8"/>
        <v>0</v>
      </c>
      <c r="S41" s="93">
        <f t="shared" si="8"/>
        <v>1451.6129032258068</v>
      </c>
      <c r="T41" s="93">
        <f t="shared" si="8"/>
        <v>0</v>
      </c>
      <c r="U41" s="93">
        <f t="shared" si="8"/>
        <v>1887.0967741935488</v>
      </c>
      <c r="V41" s="93">
        <f t="shared" si="8"/>
        <v>0</v>
      </c>
      <c r="W41" s="93">
        <f t="shared" si="8"/>
        <v>12508.711014820867</v>
      </c>
      <c r="X41" s="93">
        <f t="shared" si="6"/>
        <v>21343.227143853124</v>
      </c>
    </row>
    <row r="42" spans="2:26" x14ac:dyDescent="0.25">
      <c r="B42" s="92" t="s">
        <v>50</v>
      </c>
      <c r="K42" s="89">
        <f>+SUM(K36:K41)</f>
        <v>7200</v>
      </c>
      <c r="L42" s="89">
        <f t="shared" ref="L42:X42" si="9">+SUM(L36:L41)</f>
        <v>0</v>
      </c>
      <c r="M42" s="89">
        <f t="shared" si="9"/>
        <v>14600</v>
      </c>
      <c r="N42" s="89">
        <f t="shared" si="9"/>
        <v>2792.74</v>
      </c>
      <c r="O42" s="89">
        <f t="shared" si="9"/>
        <v>13700</v>
      </c>
      <c r="P42" s="89">
        <f t="shared" si="9"/>
        <v>0</v>
      </c>
      <c r="Q42" s="89">
        <f t="shared" si="9"/>
        <v>12470</v>
      </c>
      <c r="R42" s="89">
        <f t="shared" si="9"/>
        <v>1650</v>
      </c>
      <c r="S42" s="89">
        <f t="shared" si="9"/>
        <v>13912.5</v>
      </c>
      <c r="T42" s="89">
        <f t="shared" si="9"/>
        <v>0</v>
      </c>
      <c r="U42" s="89">
        <f t="shared" si="9"/>
        <v>10500</v>
      </c>
      <c r="V42" s="89">
        <f t="shared" si="9"/>
        <v>8629</v>
      </c>
      <c r="W42" s="89">
        <f t="shared" si="9"/>
        <v>34523.227143853124</v>
      </c>
      <c r="X42" s="89">
        <f t="shared" si="9"/>
        <v>119977.46714385314</v>
      </c>
    </row>
    <row r="44" spans="2:26" x14ac:dyDescent="0.25">
      <c r="B44" s="91" t="s">
        <v>484</v>
      </c>
      <c r="K44" s="5" t="b">
        <f t="shared" ref="K44:X44" si="10">K42=K33</f>
        <v>1</v>
      </c>
      <c r="L44" s="5" t="b">
        <f t="shared" si="10"/>
        <v>1</v>
      </c>
      <c r="M44" s="5" t="b">
        <f t="shared" si="10"/>
        <v>1</v>
      </c>
      <c r="N44" s="5" t="b">
        <f t="shared" si="10"/>
        <v>1</v>
      </c>
      <c r="O44" s="5" t="b">
        <f t="shared" si="10"/>
        <v>1</v>
      </c>
      <c r="P44" s="5" t="b">
        <f t="shared" si="10"/>
        <v>1</v>
      </c>
      <c r="Q44" s="5" t="b">
        <f t="shared" si="10"/>
        <v>1</v>
      </c>
      <c r="R44" s="5" t="b">
        <f t="shared" si="10"/>
        <v>1</v>
      </c>
      <c r="S44" s="5" t="b">
        <f t="shared" si="10"/>
        <v>1</v>
      </c>
      <c r="T44" s="5" t="b">
        <f t="shared" si="10"/>
        <v>1</v>
      </c>
      <c r="U44" s="5" t="b">
        <f t="shared" si="10"/>
        <v>1</v>
      </c>
      <c r="V44" s="5" t="b">
        <f t="shared" si="10"/>
        <v>1</v>
      </c>
      <c r="W44" s="5" t="b">
        <f t="shared" si="10"/>
        <v>1</v>
      </c>
      <c r="X44" s="5" t="b">
        <f t="shared" si="10"/>
        <v>1</v>
      </c>
    </row>
    <row r="46" spans="2:26" x14ac:dyDescent="0.25">
      <c r="B46" s="90" t="s">
        <v>488</v>
      </c>
    </row>
    <row r="47" spans="2:26" x14ac:dyDescent="0.25">
      <c r="B47" s="11" t="s">
        <v>384</v>
      </c>
      <c r="J47" s="96">
        <v>35000</v>
      </c>
      <c r="K47" s="95">
        <f>+J47-K36</f>
        <v>31400</v>
      </c>
      <c r="L47" s="95">
        <f t="shared" ref="L47:W47" si="11">+K47-L36</f>
        <v>31400</v>
      </c>
      <c r="M47" s="95">
        <f t="shared" si="11"/>
        <v>27800</v>
      </c>
      <c r="N47" s="95">
        <f t="shared" si="11"/>
        <v>27800</v>
      </c>
      <c r="O47" s="95">
        <f t="shared" si="11"/>
        <v>23312.903225806451</v>
      </c>
      <c r="P47" s="95">
        <f t="shared" si="11"/>
        <v>23312.903225806451</v>
      </c>
      <c r="Q47" s="95">
        <f t="shared" si="11"/>
        <v>19712.903225806451</v>
      </c>
      <c r="R47" s="95">
        <f t="shared" si="11"/>
        <v>19712.903225806451</v>
      </c>
      <c r="S47" s="95">
        <f t="shared" si="11"/>
        <v>14338.709677419354</v>
      </c>
      <c r="T47" s="95">
        <f t="shared" si="11"/>
        <v>14338.709677419354</v>
      </c>
      <c r="U47" s="95">
        <f t="shared" si="11"/>
        <v>12032.258064516129</v>
      </c>
      <c r="V47" s="95">
        <f t="shared" si="11"/>
        <v>7717.7580645161288</v>
      </c>
      <c r="W47" s="95">
        <f t="shared" si="11"/>
        <v>1685.5</v>
      </c>
    </row>
    <row r="48" spans="2:26" x14ac:dyDescent="0.25">
      <c r="B48" s="11" t="s">
        <v>385</v>
      </c>
      <c r="J48" s="96">
        <v>35000</v>
      </c>
      <c r="K48" s="95">
        <f>+J48-K37</f>
        <v>31400</v>
      </c>
      <c r="L48" s="95">
        <f t="shared" ref="L48:W48" si="12">+K48-L37</f>
        <v>31400</v>
      </c>
      <c r="M48" s="95">
        <f t="shared" si="12"/>
        <v>27800</v>
      </c>
      <c r="N48" s="95">
        <f t="shared" si="12"/>
        <v>27800</v>
      </c>
      <c r="O48" s="95">
        <f t="shared" si="12"/>
        <v>23312.903225806451</v>
      </c>
      <c r="P48" s="95">
        <f t="shared" si="12"/>
        <v>23312.903225806451</v>
      </c>
      <c r="Q48" s="95">
        <f t="shared" si="12"/>
        <v>19712.903225806451</v>
      </c>
      <c r="R48" s="95">
        <f t="shared" si="12"/>
        <v>19712.903225806451</v>
      </c>
      <c r="S48" s="95">
        <f t="shared" si="12"/>
        <v>14338.709677419354</v>
      </c>
      <c r="T48" s="95">
        <f t="shared" si="12"/>
        <v>14338.709677419354</v>
      </c>
      <c r="U48" s="95">
        <f t="shared" si="12"/>
        <v>12032.258064516129</v>
      </c>
      <c r="V48" s="95">
        <f t="shared" si="12"/>
        <v>7717.7580645161288</v>
      </c>
      <c r="W48" s="95">
        <f t="shared" si="12"/>
        <v>1685.5</v>
      </c>
    </row>
    <row r="49" spans="2:23" x14ac:dyDescent="0.25">
      <c r="B49" s="5" t="s">
        <v>489</v>
      </c>
      <c r="J49" s="96">
        <v>15000</v>
      </c>
      <c r="K49" s="95">
        <f>+J49-K38</f>
        <v>15000</v>
      </c>
      <c r="L49" s="95">
        <f>+K49-L38</f>
        <v>15000</v>
      </c>
      <c r="M49" s="95">
        <f>+L49-M38</f>
        <v>7600</v>
      </c>
      <c r="N49" s="95">
        <f>+M49-N38</f>
        <v>5600</v>
      </c>
      <c r="O49" s="95">
        <f t="shared" ref="O49:W49" si="13">+N49-O38</f>
        <v>5600</v>
      </c>
      <c r="P49" s="95">
        <f t="shared" si="13"/>
        <v>5600</v>
      </c>
      <c r="Q49" s="95">
        <f t="shared" si="13"/>
        <v>5600</v>
      </c>
      <c r="R49" s="95">
        <f t="shared" si="13"/>
        <v>3950</v>
      </c>
      <c r="S49" s="95">
        <f t="shared" si="13"/>
        <v>3950</v>
      </c>
      <c r="T49" s="95">
        <f t="shared" si="13"/>
        <v>3950</v>
      </c>
      <c r="U49" s="95">
        <f t="shared" si="13"/>
        <v>3950</v>
      </c>
      <c r="V49" s="95">
        <f t="shared" si="13"/>
        <v>3950</v>
      </c>
      <c r="W49" s="95">
        <f t="shared" si="13"/>
        <v>0</v>
      </c>
    </row>
    <row r="50" spans="2:23" x14ac:dyDescent="0.25">
      <c r="B50" s="5" t="s">
        <v>490</v>
      </c>
      <c r="J50" s="96">
        <v>5000</v>
      </c>
      <c r="K50" s="95">
        <f>+J50-K39</f>
        <v>5000</v>
      </c>
      <c r="L50" s="95">
        <f t="shared" ref="L50" si="14">+K50-L39</f>
        <v>5000</v>
      </c>
      <c r="M50" s="95">
        <f>+L50-M39</f>
        <v>5000</v>
      </c>
      <c r="N50" s="95">
        <f t="shared" ref="N50:W50" si="15">+M50-N39</f>
        <v>5000</v>
      </c>
      <c r="O50" s="95">
        <f t="shared" si="15"/>
        <v>5000</v>
      </c>
      <c r="P50" s="95">
        <f t="shared" si="15"/>
        <v>5000</v>
      </c>
      <c r="Q50" s="95">
        <f t="shared" si="15"/>
        <v>5000</v>
      </c>
      <c r="R50" s="95">
        <f t="shared" si="15"/>
        <v>5000</v>
      </c>
      <c r="S50" s="95">
        <f t="shared" si="15"/>
        <v>5000</v>
      </c>
      <c r="T50" s="95">
        <f t="shared" si="15"/>
        <v>5000</v>
      </c>
      <c r="U50" s="95">
        <f t="shared" si="15"/>
        <v>5000</v>
      </c>
      <c r="V50" s="95">
        <f t="shared" si="15"/>
        <v>5000</v>
      </c>
      <c r="W50" s="95">
        <f t="shared" si="15"/>
        <v>0</v>
      </c>
    </row>
    <row r="51" spans="2:23" x14ac:dyDescent="0.25">
      <c r="B51" s="5" t="s">
        <v>259</v>
      </c>
      <c r="J51" s="96">
        <v>13000</v>
      </c>
      <c r="K51" s="95">
        <f>+J51-K40</f>
        <v>13000</v>
      </c>
      <c r="L51" s="95">
        <f t="shared" ref="L51:W51" si="16">+K51-L40</f>
        <v>13000</v>
      </c>
      <c r="M51" s="95">
        <f t="shared" si="16"/>
        <v>13000</v>
      </c>
      <c r="N51" s="95">
        <f t="shared" si="16"/>
        <v>12707.26</v>
      </c>
      <c r="O51" s="95">
        <f t="shared" si="16"/>
        <v>8707.26</v>
      </c>
      <c r="P51" s="95">
        <f t="shared" si="16"/>
        <v>8707.26</v>
      </c>
      <c r="Q51" s="95">
        <f t="shared" si="16"/>
        <v>7707.26</v>
      </c>
      <c r="R51" s="95">
        <f t="shared" si="16"/>
        <v>7707.26</v>
      </c>
      <c r="S51" s="95">
        <f t="shared" si="16"/>
        <v>5994.76</v>
      </c>
      <c r="T51" s="95">
        <f t="shared" si="16"/>
        <v>5994.76</v>
      </c>
      <c r="U51" s="95">
        <f t="shared" si="16"/>
        <v>1994.7600000000002</v>
      </c>
      <c r="V51" s="95">
        <f t="shared" si="16"/>
        <v>1994.7600000000002</v>
      </c>
      <c r="W51" s="95">
        <f t="shared" si="16"/>
        <v>994.76000000000022</v>
      </c>
    </row>
  </sheetData>
  <pageMargins left="0.3" right="0.3" top="0.3" bottom="0.3" header="0.3" footer="0.3"/>
  <pageSetup scale="55"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7" sqref="A7"/>
    </sheetView>
  </sheetViews>
  <sheetFormatPr defaultRowHeight="15" x14ac:dyDescent="0.25"/>
  <cols>
    <col min="1" max="1" width="14.5703125" style="135" bestFit="1" customWidth="1"/>
  </cols>
  <sheetData>
    <row r="1" spans="1:1" x14ac:dyDescent="0.25">
      <c r="A1" s="132" t="s">
        <v>725</v>
      </c>
    </row>
    <row r="2" spans="1:1" x14ac:dyDescent="0.25">
      <c r="A2" s="133" t="s">
        <v>645</v>
      </c>
    </row>
    <row r="3" spans="1:1" x14ac:dyDescent="0.25">
      <c r="A3" s="134" t="s">
        <v>654</v>
      </c>
    </row>
    <row r="4" spans="1:1" x14ac:dyDescent="0.25">
      <c r="A4" s="134" t="s">
        <v>661</v>
      </c>
    </row>
    <row r="5" spans="1:1" x14ac:dyDescent="0.25">
      <c r="A5" s="134" t="s">
        <v>666</v>
      </c>
    </row>
    <row r="6" spans="1:1" x14ac:dyDescent="0.25">
      <c r="A6" s="134" t="s">
        <v>668</v>
      </c>
    </row>
    <row r="7" spans="1:1" x14ac:dyDescent="0.25">
      <c r="A7" s="134" t="s">
        <v>651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15</vt:i4>
      </vt:variant>
    </vt:vector>
  </HeadingPairs>
  <TitlesOfParts>
    <vt:vector size="24" baseType="lpstr">
      <vt:lpstr>Revised</vt:lpstr>
      <vt:lpstr>Checklist</vt:lpstr>
      <vt:lpstr>Guestlist</vt:lpstr>
      <vt:lpstr>Photographer</vt:lpstr>
      <vt:lpstr>Florist</vt:lpstr>
      <vt:lpstr>Music</vt:lpstr>
      <vt:lpstr>Tables</vt:lpstr>
      <vt:lpstr>Budget</vt:lpstr>
      <vt:lpstr>Sheet1</vt:lpstr>
      <vt:lpstr>Budget!Print_Area</vt:lpstr>
      <vt:lpstr>Checklist!Print_Area</vt:lpstr>
      <vt:lpstr>Florist!Print_Area</vt:lpstr>
      <vt:lpstr>Guestlist!Print_Area</vt:lpstr>
      <vt:lpstr>Music!Print_Area</vt:lpstr>
      <vt:lpstr>Photographer!Print_Area</vt:lpstr>
      <vt:lpstr>Revised!Print_Area</vt:lpstr>
      <vt:lpstr>Tables!Print_Area</vt:lpstr>
      <vt:lpstr>Checklist!Print_Titles</vt:lpstr>
      <vt:lpstr>Florist!Print_Titles</vt:lpstr>
      <vt:lpstr>Guestlist!Print_Titles</vt:lpstr>
      <vt:lpstr>Music!Print_Titles</vt:lpstr>
      <vt:lpstr>Photographer!Print_Titles</vt:lpstr>
      <vt:lpstr>Revised!Print_Titles</vt:lpstr>
      <vt:lpstr>Tables!Print_Titles</vt:lpstr>
    </vt:vector>
  </TitlesOfParts>
  <Company>Oaktree Capital Management, L.P.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Oaktree Capital Management, L.P.</dc:creator>
  <cp:lastModifiedBy>Levy, Dana</cp:lastModifiedBy>
  <cp:lastPrinted>2013-04-02T18:43:38Z</cp:lastPrinted>
  <dcterms:created xsi:type="dcterms:W3CDTF">2012-07-15T23:31:12Z</dcterms:created>
  <dcterms:modified xsi:type="dcterms:W3CDTF">2013-07-02T01:53:44Z</dcterms:modified>
</cp:coreProperties>
</file>